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6945" firstSheet="2" activeTab="4"/>
  </bookViews>
  <sheets>
    <sheet name="Equips 1aC" sheetId="1" r:id="rId1"/>
    <sheet name="Equips 2aC" sheetId="2" r:id="rId2"/>
    <sheet name="Equips 3a C" sheetId="3" r:id="rId3"/>
    <sheet name="Equips 4a C" sheetId="4" r:id="rId4"/>
    <sheet name="Equips 5a C" sheetId="5" r:id="rId5"/>
    <sheet name="Individual" sheetId="6" r:id="rId6"/>
  </sheets>
  <definedNames>
    <definedName name="_Key1" hidden="1">'Individual'!#REF!</definedName>
    <definedName name="_Key2" hidden="1">'Individual'!#REF!</definedName>
    <definedName name="_Order1" hidden="1">0</definedName>
    <definedName name="_Order2" hidden="1">0</definedName>
    <definedName name="_Sort" hidden="1">'Individual'!$C$4:$AZ$58</definedName>
    <definedName name="_xlnm.Print_Area" localSheetId="0">'Equips 1aC'!$A$1:$J$42</definedName>
    <definedName name="_xlnm.Print_Area" localSheetId="4">'Equips 5a C'!$A$1:$I$42</definedName>
    <definedName name="_xlnm.Print_Area" localSheetId="5">'Individual'!$A$1:$AZ$49</definedName>
    <definedName name="Imprimir_área_IM" localSheetId="5">'Individual'!$A$1:$AZ$57</definedName>
  </definedNames>
  <calcPr fullCalcOnLoad="1"/>
</workbook>
</file>

<file path=xl/sharedStrings.xml><?xml version="1.0" encoding="utf-8"?>
<sst xmlns="http://schemas.openxmlformats.org/spreadsheetml/2006/main" count="254" uniqueCount="78">
  <si>
    <t>NOM</t>
  </si>
  <si>
    <t>CLUB</t>
  </si>
  <si>
    <t>PUNTS</t>
  </si>
  <si>
    <t>DATA</t>
  </si>
  <si>
    <t>CLASSIFICACIÓ INDIVIDUAL</t>
  </si>
  <si>
    <t>FEDERACIÓ CATALANA DE BITLLES I BOWLING</t>
  </si>
  <si>
    <t>1a CONCENTRACIÓ</t>
  </si>
  <si>
    <t>1a partida</t>
  </si>
  <si>
    <t>2a partida</t>
  </si>
  <si>
    <t>3a partida</t>
  </si>
  <si>
    <t>4a partida</t>
  </si>
  <si>
    <t>CLASSIFICACIÓ DESPRÉS DE LA 1a CONCENTRACIÓ</t>
  </si>
  <si>
    <t>EQUIP</t>
  </si>
  <si>
    <t>LLIC.</t>
  </si>
  <si>
    <t>MITJANA</t>
  </si>
  <si>
    <t>PART.</t>
  </si>
  <si>
    <t>1a C.</t>
  </si>
  <si>
    <t>2aC.</t>
  </si>
  <si>
    <t>3a.C</t>
  </si>
  <si>
    <t>PALS</t>
  </si>
  <si>
    <t>1a CON.</t>
  </si>
  <si>
    <t>2a CON.</t>
  </si>
  <si>
    <t>2a CONCENTRACIÓ</t>
  </si>
  <si>
    <t>CLASSIFICACIÓ DESPRÉS DE LA 2a CONCENTRACIÓ</t>
  </si>
  <si>
    <t>3a CONCENTRACIÓ</t>
  </si>
  <si>
    <t>CLASSIFICACIÓ DESPRÉS DE LA 3a CONCENTRACIÓ</t>
  </si>
  <si>
    <t>3a CON.</t>
  </si>
  <si>
    <t>LLIGA CATALANA DE BOWLING 2017-2018</t>
  </si>
  <si>
    <t>4a CON.</t>
  </si>
  <si>
    <t>5a CON.</t>
  </si>
  <si>
    <t>5a CONCENTRACIÓ</t>
  </si>
  <si>
    <t>4a CONCENTRACIÓ</t>
  </si>
  <si>
    <t>4a C</t>
  </si>
  <si>
    <t>5a C</t>
  </si>
  <si>
    <t>3a DVISIÓ MASCULINA B</t>
  </si>
  <si>
    <t>ABSENT</t>
  </si>
  <si>
    <t>SEEKER'S</t>
  </si>
  <si>
    <t>TERRASSA B</t>
  </si>
  <si>
    <t>SWEETRADE D</t>
  </si>
  <si>
    <t>XTREME B</t>
  </si>
  <si>
    <t>MEDITERRÀNIA C</t>
  </si>
  <si>
    <t>FERRAN GORDILLO BRUNAT</t>
  </si>
  <si>
    <t>JUAN CARLOS ALARCÓN LLORIS</t>
  </si>
  <si>
    <t>TOMÁS BENÍTEZ MARTÍN</t>
  </si>
  <si>
    <t>SANTIAGO FERRER RICO</t>
  </si>
  <si>
    <t>ALEIX SORIANO LEÓN</t>
  </si>
  <si>
    <t>JOAN GILABERT ROZAS</t>
  </si>
  <si>
    <t>ÀLEX FERNANDEZ QUINTÁS</t>
  </si>
  <si>
    <t>JOSÉ ANTONIO GONGÓRA HINOJO</t>
  </si>
  <si>
    <t>JUAN CARLOS IBÁÑEZ VILLANUEVA</t>
  </si>
  <si>
    <t>FRANCISCO CANO MATO</t>
  </si>
  <si>
    <t>JOSÉ DAVID FERNÁNDEZ GARCÍA</t>
  </si>
  <si>
    <t>IBAN PASARIN ÁLVAREZ</t>
  </si>
  <si>
    <t>IVAN JIMÉNEZ NÚÑEZ</t>
  </si>
  <si>
    <t>ANDRÉS VÁSQUEZ</t>
  </si>
  <si>
    <t>XAVIER SOGAS SIMÓN</t>
  </si>
  <si>
    <t>DANIEL CUEVAS ROLDAN</t>
  </si>
  <si>
    <t>JUAN ANTONIO ÚBEDA CALZADILLA</t>
  </si>
  <si>
    <t>DANIEL LÓPEZ DE MURILLAS</t>
  </si>
  <si>
    <t>DAVID VIZCAINO PINEDA</t>
  </si>
  <si>
    <t>DORIAN PÉREZ CASTILLO</t>
  </si>
  <si>
    <t>TONI HERNÁNDEZ LÓPEZ</t>
  </si>
  <si>
    <t>RAMON PUYO ROSAS</t>
  </si>
  <si>
    <t>RAMON REQUENA VÁSQUEZ</t>
  </si>
  <si>
    <t xml:space="preserve">JAUME LÓPEZ DE MURILLAS </t>
  </si>
  <si>
    <t>MANEL TORAL FERRER</t>
  </si>
  <si>
    <t>GABRIEL NIETO ALCARAZ</t>
  </si>
  <si>
    <t>JUAN MARTÍN RODRÍGEZ</t>
  </si>
  <si>
    <t>MEDITERRÀNOA C</t>
  </si>
  <si>
    <t>CRISTIAN REYES MEDINA</t>
  </si>
  <si>
    <t>JOSÉ ZAGARRAMURDI</t>
  </si>
  <si>
    <t xml:space="preserve">SEEKER'S </t>
  </si>
  <si>
    <t xml:space="preserve">MEDITERRÀNIA </t>
  </si>
  <si>
    <t xml:space="preserve">SWEETRADE D </t>
  </si>
  <si>
    <t>SWEETRADE  D</t>
  </si>
  <si>
    <t>CLASSIFICACIÓ DESPRÉS DE LA 5a CONCENTRACIÓ</t>
  </si>
  <si>
    <t>CLASSIFICACIÓ DESPRÉS DE LA 4a CONCENTRACIÓ</t>
  </si>
  <si>
    <t>6 maig 2018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</si>
</sst>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43">
    <font>
      <sz val="10"/>
      <name val="Courier"/>
      <family val="0"/>
    </font>
    <font>
      <sz val="10"/>
      <name val="Arial"/>
      <family val="0"/>
    </font>
    <font>
      <b/>
      <sz val="12"/>
      <name val="Calibri"/>
      <family val="2"/>
    </font>
    <font>
      <sz val="10"/>
      <name val="Calibri"/>
      <family val="2"/>
    </font>
    <font>
      <sz val="16"/>
      <name val="Calibri"/>
      <family val="2"/>
    </font>
    <font>
      <b/>
      <sz val="16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sz val="10"/>
      <color indexed="17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52"/>
      <name val="Calibri"/>
      <family val="2"/>
    </font>
    <font>
      <sz val="10"/>
      <color indexed="62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179" fontId="1" fillId="0" borderId="0" applyFon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142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5" fontId="2" fillId="0" borderId="0" xfId="0" applyNumberFormat="1" applyFont="1" applyAlignment="1">
      <alignment horizontal="right"/>
    </xf>
    <xf numFmtId="0" fontId="2" fillId="33" borderId="13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15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33" borderId="13" xfId="0" applyFont="1" applyFill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34" borderId="0" xfId="0" applyFont="1" applyFill="1" applyBorder="1" applyAlignment="1">
      <alignment/>
    </xf>
    <xf numFmtId="0" fontId="2" fillId="35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34" borderId="13" xfId="0" applyFont="1" applyFill="1" applyBorder="1" applyAlignment="1">
      <alignment/>
    </xf>
    <xf numFmtId="2" fontId="3" fillId="0" borderId="13" xfId="0" applyNumberFormat="1" applyFont="1" applyBorder="1" applyAlignment="1">
      <alignment horizontal="center"/>
    </xf>
    <xf numFmtId="0" fontId="3" fillId="0" borderId="13" xfId="0" applyFont="1" applyFill="1" applyBorder="1" applyAlignment="1">
      <alignment/>
    </xf>
    <xf numFmtId="0" fontId="9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15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6" fillId="33" borderId="13" xfId="0" applyFont="1" applyFill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3" xfId="0" applyFont="1" applyFill="1" applyBorder="1" applyAlignment="1">
      <alignment/>
    </xf>
    <xf numFmtId="0" fontId="3" fillId="34" borderId="13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6" fillId="33" borderId="13" xfId="0" applyFont="1" applyFill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4" xfId="0" applyFont="1" applyBorder="1" applyAlignment="1">
      <alignment horizontal="center"/>
    </xf>
    <xf numFmtId="15" fontId="2" fillId="0" borderId="0" xfId="0" applyNumberFormat="1" applyFont="1" applyAlignment="1">
      <alignment/>
    </xf>
    <xf numFmtId="0" fontId="0" fillId="0" borderId="0" xfId="0" applyAlignment="1">
      <alignment/>
    </xf>
    <xf numFmtId="15" fontId="2" fillId="0" borderId="0" xfId="0" applyNumberFormat="1" applyFont="1" applyAlignment="1">
      <alignment/>
    </xf>
  </cellXfs>
  <cellStyles count="47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Comma" xfId="37"/>
    <cellStyle name="Èmfasi1" xfId="38"/>
    <cellStyle name="Èmfasi2" xfId="39"/>
    <cellStyle name="Èmfasi3" xfId="40"/>
    <cellStyle name="Èmfasi4" xfId="41"/>
    <cellStyle name="Èmfasi5" xfId="42"/>
    <cellStyle name="Èmfasi6" xfId="43"/>
    <cellStyle name="Entrada" xfId="44"/>
    <cellStyle name="Incorrecte" xfId="45"/>
    <cellStyle name="Comma [0]" xfId="46"/>
    <cellStyle name="Currency" xfId="47"/>
    <cellStyle name="Currency [0]" xfId="48"/>
    <cellStyle name="Neutral" xfId="49"/>
    <cellStyle name="Nota" xfId="50"/>
    <cellStyle name="Percent" xfId="51"/>
    <cellStyle name="Resultat" xfId="52"/>
    <cellStyle name="Text d'advertiment" xfId="53"/>
    <cellStyle name="Text explicatiu" xfId="54"/>
    <cellStyle name="Títol" xfId="55"/>
    <cellStyle name="Títol 1" xfId="56"/>
    <cellStyle name="Títol 2" xfId="57"/>
    <cellStyle name="Títol 3" xfId="58"/>
    <cellStyle name="Títol 4" xfId="59"/>
    <cellStyle name="Total" xfId="60"/>
  </cellStyles>
  <dxfs count="14">
    <dxf>
      <font>
        <color rgb="FF9C0006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</dxf>
    <dxf>
      <font>
        <color rgb="FF9C0006"/>
      </font>
      <border/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57150</xdr:rowOff>
    </xdr:from>
    <xdr:to>
      <xdr:col>1</xdr:col>
      <xdr:colOff>428625</xdr:colOff>
      <xdr:row>4</xdr:row>
      <xdr:rowOff>228600</xdr:rowOff>
    </xdr:to>
    <xdr:pic>
      <xdr:nvPicPr>
        <xdr:cNvPr id="1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57150"/>
          <a:ext cx="914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0</xdr:row>
      <xdr:rowOff>38100</xdr:rowOff>
    </xdr:from>
    <xdr:to>
      <xdr:col>1</xdr:col>
      <xdr:colOff>428625</xdr:colOff>
      <xdr:row>4</xdr:row>
      <xdr:rowOff>238125</xdr:rowOff>
    </xdr:to>
    <xdr:pic>
      <xdr:nvPicPr>
        <xdr:cNvPr id="1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38100"/>
          <a:ext cx="9334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0</xdr:row>
      <xdr:rowOff>47625</xdr:rowOff>
    </xdr:from>
    <xdr:to>
      <xdr:col>1</xdr:col>
      <xdr:colOff>466725</xdr:colOff>
      <xdr:row>5</xdr:row>
      <xdr:rowOff>0</xdr:rowOff>
    </xdr:to>
    <xdr:pic>
      <xdr:nvPicPr>
        <xdr:cNvPr id="1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47625"/>
          <a:ext cx="9429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0</xdr:row>
      <xdr:rowOff>47625</xdr:rowOff>
    </xdr:from>
    <xdr:to>
      <xdr:col>1</xdr:col>
      <xdr:colOff>466725</xdr:colOff>
      <xdr:row>7</xdr:row>
      <xdr:rowOff>38100</xdr:rowOff>
    </xdr:to>
    <xdr:pic>
      <xdr:nvPicPr>
        <xdr:cNvPr id="1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47625"/>
          <a:ext cx="94297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0</xdr:row>
      <xdr:rowOff>123825</xdr:rowOff>
    </xdr:from>
    <xdr:to>
      <xdr:col>1</xdr:col>
      <xdr:colOff>523875</xdr:colOff>
      <xdr:row>6</xdr:row>
      <xdr:rowOff>180975</xdr:rowOff>
    </xdr:to>
    <xdr:pic>
      <xdr:nvPicPr>
        <xdr:cNvPr id="1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23825"/>
          <a:ext cx="97155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zoomScale="75" zoomScaleNormal="75" zoomScalePageLayoutView="0" workbookViewId="0" topLeftCell="A11">
      <selection activeCell="C21" sqref="C21"/>
    </sheetView>
  </sheetViews>
  <sheetFormatPr defaultColWidth="11.375" defaultRowHeight="12.75"/>
  <cols>
    <col min="1" max="1" width="11.375" style="89" customWidth="1"/>
    <col min="2" max="2" width="11.375" style="90" customWidth="1"/>
    <col min="3" max="3" width="15.50390625" style="90" bestFit="1" customWidth="1"/>
    <col min="4" max="4" width="8.75390625" style="90" customWidth="1"/>
    <col min="5" max="10" width="11.375" style="90" customWidth="1"/>
    <col min="11" max="11" width="9.625" style="90" customWidth="1"/>
    <col min="12" max="16384" width="11.375" style="90" customWidth="1"/>
  </cols>
  <sheetData>
    <row r="1" spans="1:11" s="87" customFormat="1" ht="21">
      <c r="A1" s="86"/>
      <c r="D1" s="88" t="s">
        <v>5</v>
      </c>
      <c r="E1" s="88"/>
      <c r="F1" s="88"/>
      <c r="G1" s="88"/>
      <c r="H1" s="88"/>
      <c r="I1" s="88"/>
      <c r="J1" s="88"/>
      <c r="K1" s="88"/>
    </row>
    <row r="2" spans="1:11" s="87" customFormat="1" ht="21">
      <c r="A2" s="86"/>
      <c r="D2" s="88"/>
      <c r="E2" s="88"/>
      <c r="F2" s="88"/>
      <c r="G2" s="88"/>
      <c r="H2" s="88"/>
      <c r="I2" s="88"/>
      <c r="J2" s="88"/>
      <c r="K2" s="88"/>
    </row>
    <row r="3" spans="1:11" s="87" customFormat="1" ht="21">
      <c r="A3" s="86"/>
      <c r="D3" s="88" t="s">
        <v>27</v>
      </c>
      <c r="E3" s="88"/>
      <c r="F3" s="88"/>
      <c r="G3" s="88"/>
      <c r="H3" s="88"/>
      <c r="I3" s="88"/>
      <c r="J3" s="88"/>
      <c r="K3" s="88"/>
    </row>
    <row r="4" spans="4:11" ht="15.75">
      <c r="D4" s="91"/>
      <c r="E4" s="91"/>
      <c r="F4" s="91"/>
      <c r="G4" s="91"/>
      <c r="H4" s="91"/>
      <c r="I4" s="91"/>
      <c r="J4" s="91"/>
      <c r="K4" s="91"/>
    </row>
    <row r="5" spans="4:11" ht="21">
      <c r="D5" s="88" t="s">
        <v>34</v>
      </c>
      <c r="E5" s="91"/>
      <c r="F5" s="91"/>
      <c r="G5" s="91"/>
      <c r="H5" s="91"/>
      <c r="I5" s="91"/>
      <c r="J5" s="91"/>
      <c r="K5" s="91"/>
    </row>
    <row r="6" spans="3:11" ht="21">
      <c r="C6" s="88"/>
      <c r="D6" s="91"/>
      <c r="E6" s="91"/>
      <c r="F6" s="91"/>
      <c r="G6" s="91"/>
      <c r="H6" s="91"/>
      <c r="I6" s="91"/>
      <c r="J6" s="91"/>
      <c r="K6" s="91"/>
    </row>
    <row r="7" spans="3:11" ht="15.75">
      <c r="C7" s="91" t="s">
        <v>3</v>
      </c>
      <c r="D7" s="92">
        <v>43023</v>
      </c>
      <c r="E7" s="91"/>
      <c r="G7" s="91"/>
      <c r="H7" s="91" t="s">
        <v>6</v>
      </c>
      <c r="I7" s="93"/>
      <c r="J7" s="91"/>
      <c r="K7" s="91"/>
    </row>
    <row r="8" spans="1:11" ht="16.5" thickBot="1">
      <c r="A8" s="94"/>
      <c r="B8" s="95"/>
      <c r="C8" s="96"/>
      <c r="D8" s="96"/>
      <c r="E8" s="96"/>
      <c r="F8" s="96"/>
      <c r="G8" s="96"/>
      <c r="H8" s="96"/>
      <c r="I8" s="96"/>
      <c r="J8" s="91"/>
      <c r="K8" s="91"/>
    </row>
    <row r="9" spans="1:11" s="98" customFormat="1" ht="15.75" customHeight="1">
      <c r="A9" s="97" t="s">
        <v>7</v>
      </c>
      <c r="C9" s="98" t="s">
        <v>36</v>
      </c>
      <c r="D9" s="99"/>
      <c r="E9" s="100">
        <v>6</v>
      </c>
      <c r="G9" s="98" t="s">
        <v>37</v>
      </c>
      <c r="I9" s="100">
        <v>4</v>
      </c>
      <c r="J9" s="99"/>
      <c r="K9" s="99"/>
    </row>
    <row r="10" spans="1:11" s="98" customFormat="1" ht="15.75" customHeight="1">
      <c r="A10" s="97"/>
      <c r="C10" s="99"/>
      <c r="D10" s="99"/>
      <c r="E10" s="101"/>
      <c r="F10" s="99"/>
      <c r="G10" s="99"/>
      <c r="H10" s="99"/>
      <c r="I10" s="101"/>
      <c r="J10" s="99"/>
      <c r="K10" s="99"/>
    </row>
    <row r="11" spans="1:11" s="98" customFormat="1" ht="15.75" customHeight="1">
      <c r="A11" s="97"/>
      <c r="C11" s="98" t="s">
        <v>38</v>
      </c>
      <c r="E11" s="100">
        <v>8</v>
      </c>
      <c r="F11" s="100"/>
      <c r="G11" s="98" t="s">
        <v>39</v>
      </c>
      <c r="I11" s="100">
        <v>2</v>
      </c>
      <c r="J11" s="101"/>
      <c r="K11" s="101"/>
    </row>
    <row r="12" spans="1:11" s="98" customFormat="1" ht="15.75" customHeight="1">
      <c r="A12" s="97"/>
      <c r="E12" s="100"/>
      <c r="F12" s="100"/>
      <c r="I12" s="100"/>
      <c r="K12" s="100"/>
    </row>
    <row r="13" spans="1:11" s="98" customFormat="1" ht="15.75" customHeight="1">
      <c r="A13" s="97"/>
      <c r="C13" s="98" t="s">
        <v>40</v>
      </c>
      <c r="E13" s="100">
        <v>10</v>
      </c>
      <c r="F13" s="100"/>
      <c r="G13" s="98" t="s">
        <v>35</v>
      </c>
      <c r="I13" s="100">
        <v>0</v>
      </c>
      <c r="J13" s="100"/>
      <c r="K13" s="100"/>
    </row>
    <row r="14" spans="1:11" s="98" customFormat="1" ht="15.75" customHeight="1" thickBot="1">
      <c r="A14" s="102"/>
      <c r="B14" s="103"/>
      <c r="C14" s="103"/>
      <c r="D14" s="103"/>
      <c r="E14" s="104"/>
      <c r="F14" s="104"/>
      <c r="G14" s="103"/>
      <c r="H14" s="103"/>
      <c r="I14" s="104"/>
      <c r="J14" s="100"/>
      <c r="K14" s="100"/>
    </row>
    <row r="15" spans="1:11" s="98" customFormat="1" ht="15.75" customHeight="1">
      <c r="A15" s="97" t="s">
        <v>8</v>
      </c>
      <c r="C15" s="98" t="str">
        <f>C13</f>
        <v>MEDITERRÀNIA C</v>
      </c>
      <c r="E15" s="100">
        <v>9</v>
      </c>
      <c r="F15" s="100"/>
      <c r="G15" s="98" t="str">
        <f>G11</f>
        <v>XTREME B</v>
      </c>
      <c r="I15" s="100">
        <v>1</v>
      </c>
      <c r="J15" s="100"/>
      <c r="K15" s="100"/>
    </row>
    <row r="16" spans="1:11" s="98" customFormat="1" ht="15.75" customHeight="1">
      <c r="A16" s="97"/>
      <c r="E16" s="100"/>
      <c r="F16" s="100"/>
      <c r="I16" s="100"/>
      <c r="J16" s="100"/>
      <c r="K16" s="100"/>
    </row>
    <row r="17" spans="1:11" s="98" customFormat="1" ht="15.75" customHeight="1">
      <c r="A17" s="97"/>
      <c r="C17" s="98" t="str">
        <f>C9</f>
        <v>SEEKER'S</v>
      </c>
      <c r="E17" s="100">
        <v>10</v>
      </c>
      <c r="F17" s="100"/>
      <c r="G17" s="98" t="str">
        <f>G13</f>
        <v>ABSENT</v>
      </c>
      <c r="I17" s="100">
        <v>0</v>
      </c>
      <c r="J17" s="100"/>
      <c r="K17" s="100"/>
    </row>
    <row r="18" spans="1:11" s="98" customFormat="1" ht="15.75" customHeight="1">
      <c r="A18" s="97"/>
      <c r="E18" s="100"/>
      <c r="F18" s="100"/>
      <c r="I18" s="100"/>
      <c r="J18" s="100"/>
      <c r="K18" s="100"/>
    </row>
    <row r="19" spans="1:11" s="98" customFormat="1" ht="15.75" customHeight="1">
      <c r="A19" s="97"/>
      <c r="C19" s="98" t="str">
        <f>G9</f>
        <v>TERRASSA B</v>
      </c>
      <c r="E19" s="100">
        <v>8</v>
      </c>
      <c r="F19" s="100"/>
      <c r="G19" s="98" t="str">
        <f>C11</f>
        <v>SWEETRADE D</v>
      </c>
      <c r="I19" s="100">
        <v>2</v>
      </c>
      <c r="J19" s="100"/>
      <c r="K19" s="100"/>
    </row>
    <row r="20" spans="1:11" s="98" customFormat="1" ht="15.75" customHeight="1" thickBot="1">
      <c r="A20" s="102"/>
      <c r="B20" s="103"/>
      <c r="C20" s="103"/>
      <c r="D20" s="103"/>
      <c r="E20" s="104"/>
      <c r="F20" s="104"/>
      <c r="G20" s="103"/>
      <c r="H20" s="103"/>
      <c r="I20" s="104"/>
      <c r="J20" s="100"/>
      <c r="K20" s="100"/>
    </row>
    <row r="21" spans="1:11" s="98" customFormat="1" ht="15.75" customHeight="1">
      <c r="A21" s="97" t="s">
        <v>9</v>
      </c>
      <c r="C21" s="98" t="str">
        <f>C11</f>
        <v>SWEETRADE D</v>
      </c>
      <c r="E21" s="100">
        <v>9</v>
      </c>
      <c r="F21" s="100"/>
      <c r="G21" s="98" t="str">
        <f>C9</f>
        <v>SEEKER'S</v>
      </c>
      <c r="I21" s="100">
        <v>1</v>
      </c>
      <c r="J21" s="100"/>
      <c r="K21" s="100"/>
    </row>
    <row r="22" spans="1:11" s="98" customFormat="1" ht="15.75" customHeight="1">
      <c r="A22" s="97"/>
      <c r="E22" s="100"/>
      <c r="F22" s="100"/>
      <c r="I22" s="100"/>
      <c r="J22" s="100"/>
      <c r="K22" s="100"/>
    </row>
    <row r="23" spans="1:11" s="98" customFormat="1" ht="15.75" customHeight="1">
      <c r="A23" s="97"/>
      <c r="C23" s="98" t="str">
        <f>G9</f>
        <v>TERRASSA B</v>
      </c>
      <c r="E23" s="100">
        <v>3</v>
      </c>
      <c r="F23" s="100"/>
      <c r="G23" s="98" t="str">
        <f>C13</f>
        <v>MEDITERRÀNIA C</v>
      </c>
      <c r="I23" s="100">
        <v>7</v>
      </c>
      <c r="J23" s="100"/>
      <c r="K23" s="100"/>
    </row>
    <row r="24" spans="1:11" s="98" customFormat="1" ht="15.75" customHeight="1">
      <c r="A24" s="97"/>
      <c r="E24" s="100"/>
      <c r="F24" s="100"/>
      <c r="I24" s="100"/>
      <c r="J24" s="100"/>
      <c r="K24" s="100"/>
    </row>
    <row r="25" spans="1:11" s="98" customFormat="1" ht="15.75" customHeight="1">
      <c r="A25" s="97"/>
      <c r="C25" s="98" t="str">
        <f>G13</f>
        <v>ABSENT</v>
      </c>
      <c r="E25" s="100">
        <v>0</v>
      </c>
      <c r="F25" s="100"/>
      <c r="G25" s="98" t="str">
        <f>G11</f>
        <v>XTREME B</v>
      </c>
      <c r="I25" s="100">
        <v>10</v>
      </c>
      <c r="J25" s="100"/>
      <c r="K25" s="100"/>
    </row>
    <row r="26" spans="1:11" s="98" customFormat="1" ht="15.75" customHeight="1" thickBot="1">
      <c r="A26" s="102"/>
      <c r="B26" s="103"/>
      <c r="C26" s="103"/>
      <c r="D26" s="103"/>
      <c r="E26" s="104"/>
      <c r="F26" s="104"/>
      <c r="G26" s="103"/>
      <c r="H26" s="103"/>
      <c r="I26" s="104"/>
      <c r="J26" s="100"/>
      <c r="K26" s="100"/>
    </row>
    <row r="27" spans="1:11" s="98" customFormat="1" ht="15.75" customHeight="1">
      <c r="A27" s="97" t="s">
        <v>10</v>
      </c>
      <c r="C27" s="98" t="str">
        <f>G9</f>
        <v>TERRASSA B</v>
      </c>
      <c r="E27" s="100">
        <v>10</v>
      </c>
      <c r="F27" s="100"/>
      <c r="G27" s="98" t="str">
        <f>G13</f>
        <v>ABSENT</v>
      </c>
      <c r="I27" s="100">
        <v>0</v>
      </c>
      <c r="J27" s="100"/>
      <c r="K27" s="100"/>
    </row>
    <row r="28" spans="1:9" s="98" customFormat="1" ht="15.75" customHeight="1">
      <c r="A28" s="97"/>
      <c r="E28" s="100"/>
      <c r="I28" s="100"/>
    </row>
    <row r="29" spans="1:11" s="98" customFormat="1" ht="15.75" customHeight="1">
      <c r="A29" s="97"/>
      <c r="C29" s="98" t="str">
        <f>G11</f>
        <v>XTREME B</v>
      </c>
      <c r="E29" s="100">
        <v>2</v>
      </c>
      <c r="F29" s="100"/>
      <c r="G29" s="98" t="str">
        <f>C9</f>
        <v>SEEKER'S</v>
      </c>
      <c r="I29" s="100">
        <v>8</v>
      </c>
      <c r="J29" s="100"/>
      <c r="K29" s="100"/>
    </row>
    <row r="30" spans="1:9" s="98" customFormat="1" ht="15.75" customHeight="1">
      <c r="A30" s="97"/>
      <c r="E30" s="100"/>
      <c r="I30" s="100"/>
    </row>
    <row r="31" spans="1:9" s="98" customFormat="1" ht="15.75" customHeight="1">
      <c r="A31" s="97"/>
      <c r="C31" s="98" t="str">
        <f>C11</f>
        <v>SWEETRADE D</v>
      </c>
      <c r="E31" s="100">
        <v>1</v>
      </c>
      <c r="G31" s="98" t="str">
        <f>C13</f>
        <v>MEDITERRÀNIA C</v>
      </c>
      <c r="I31" s="100">
        <v>9</v>
      </c>
    </row>
    <row r="32" spans="1:9" s="98" customFormat="1" ht="15.75" customHeight="1" thickBot="1">
      <c r="A32" s="102"/>
      <c r="B32" s="103"/>
      <c r="C32" s="103"/>
      <c r="D32" s="103"/>
      <c r="E32" s="104"/>
      <c r="F32" s="103"/>
      <c r="G32" s="103"/>
      <c r="H32" s="103"/>
      <c r="I32" s="104"/>
    </row>
    <row r="33" spans="1:9" ht="15.75">
      <c r="A33" s="105"/>
      <c r="B33" s="106"/>
      <c r="C33" s="106"/>
      <c r="D33" s="106"/>
      <c r="E33" s="106"/>
      <c r="F33" s="106"/>
      <c r="G33" s="106"/>
      <c r="H33" s="106"/>
      <c r="I33" s="106"/>
    </row>
    <row r="35" spans="1:8" s="91" customFormat="1" ht="18.75">
      <c r="A35" s="107"/>
      <c r="B35" s="108" t="s">
        <v>11</v>
      </c>
      <c r="H35" s="93"/>
    </row>
    <row r="37" spans="1:10" s="108" customFormat="1" ht="18.75">
      <c r="A37" s="109"/>
      <c r="B37" s="110" t="s">
        <v>12</v>
      </c>
      <c r="C37" s="111"/>
      <c r="D37" s="111"/>
      <c r="E37" s="112" t="s">
        <v>20</v>
      </c>
      <c r="F37" s="112" t="s">
        <v>21</v>
      </c>
      <c r="G37" s="112" t="s">
        <v>26</v>
      </c>
      <c r="H37" s="112" t="s">
        <v>28</v>
      </c>
      <c r="I37" s="112" t="s">
        <v>29</v>
      </c>
      <c r="J37" s="112" t="s">
        <v>2</v>
      </c>
    </row>
    <row r="38" spans="2:11" ht="21">
      <c r="B38" s="113" t="s">
        <v>40</v>
      </c>
      <c r="C38" s="114"/>
      <c r="D38" s="115"/>
      <c r="E38" s="116">
        <f>SUM(10+9+7+9)</f>
        <v>35</v>
      </c>
      <c r="F38" s="117"/>
      <c r="G38" s="117"/>
      <c r="H38" s="118"/>
      <c r="I38" s="119"/>
      <c r="J38" s="120">
        <f>SUM(E38:I38)</f>
        <v>35</v>
      </c>
      <c r="K38" s="121"/>
    </row>
    <row r="39" spans="2:11" ht="21">
      <c r="B39" s="122" t="s">
        <v>36</v>
      </c>
      <c r="C39" s="123"/>
      <c r="D39" s="106"/>
      <c r="E39" s="116">
        <f>SUM(6+10+1+8)</f>
        <v>25</v>
      </c>
      <c r="F39" s="117"/>
      <c r="G39" s="117"/>
      <c r="H39" s="118"/>
      <c r="I39" s="119"/>
      <c r="J39" s="120">
        <f>SUM(E39:I39)</f>
        <v>25</v>
      </c>
      <c r="K39" s="124"/>
    </row>
    <row r="40" spans="2:11" ht="21">
      <c r="B40" s="113" t="s">
        <v>37</v>
      </c>
      <c r="C40" s="114"/>
      <c r="D40" s="115"/>
      <c r="E40" s="116">
        <f>SUM(4+8+3+10)</f>
        <v>25</v>
      </c>
      <c r="F40" s="118"/>
      <c r="G40" s="118"/>
      <c r="H40" s="118"/>
      <c r="I40" s="119"/>
      <c r="J40" s="120">
        <f>SUM(E40:I40)</f>
        <v>25</v>
      </c>
      <c r="K40" s="124"/>
    </row>
    <row r="41" spans="2:11" ht="21">
      <c r="B41" s="113" t="s">
        <v>38</v>
      </c>
      <c r="C41" s="125"/>
      <c r="D41" s="126"/>
      <c r="E41" s="116">
        <f>SUM(8+2+9+1)</f>
        <v>20</v>
      </c>
      <c r="F41" s="117"/>
      <c r="G41" s="117"/>
      <c r="H41" s="118"/>
      <c r="I41" s="119"/>
      <c r="J41" s="120">
        <f>SUM(E41:I41)</f>
        <v>20</v>
      </c>
      <c r="K41" s="124"/>
    </row>
    <row r="42" spans="2:11" ht="21">
      <c r="B42" s="113" t="s">
        <v>39</v>
      </c>
      <c r="C42" s="114"/>
      <c r="D42" s="115"/>
      <c r="E42" s="116">
        <f>SUM(2+1+10+2)</f>
        <v>15</v>
      </c>
      <c r="F42" s="117"/>
      <c r="G42" s="117"/>
      <c r="H42" s="118"/>
      <c r="I42" s="119"/>
      <c r="J42" s="120">
        <f>SUM(E42:I42)</f>
        <v>15</v>
      </c>
      <c r="K42" s="124"/>
    </row>
    <row r="43" spans="3:11" ht="15.75">
      <c r="C43" s="106"/>
      <c r="D43" s="106"/>
      <c r="E43" s="124"/>
      <c r="F43" s="124"/>
      <c r="G43" s="124"/>
      <c r="H43" s="124"/>
      <c r="I43" s="124"/>
      <c r="J43" s="124"/>
      <c r="K43" s="124"/>
    </row>
    <row r="44" spans="3:11" ht="15.75">
      <c r="C44" s="106"/>
      <c r="D44" s="106"/>
      <c r="E44" s="124"/>
      <c r="F44" s="124"/>
      <c r="G44" s="124"/>
      <c r="H44" s="124"/>
      <c r="I44" s="124"/>
      <c r="J44" s="124"/>
      <c r="K44" s="124"/>
    </row>
    <row r="45" spans="3:11" ht="15.75">
      <c r="C45" s="106"/>
      <c r="D45" s="106"/>
      <c r="E45" s="124"/>
      <c r="F45" s="124"/>
      <c r="G45" s="124"/>
      <c r="H45" s="124"/>
      <c r="I45" s="124"/>
      <c r="J45" s="124"/>
      <c r="K45" s="124"/>
    </row>
    <row r="46" spans="3:11" ht="15.75">
      <c r="C46" s="106"/>
      <c r="D46" s="106"/>
      <c r="E46" s="124"/>
      <c r="F46" s="124"/>
      <c r="G46" s="124"/>
      <c r="H46" s="124"/>
      <c r="I46" s="124"/>
      <c r="J46" s="124"/>
      <c r="K46" s="124"/>
    </row>
    <row r="47" spans="3:11" ht="15.75">
      <c r="C47" s="106"/>
      <c r="D47" s="106"/>
      <c r="E47" s="124"/>
      <c r="F47" s="124"/>
      <c r="G47" s="124"/>
      <c r="H47" s="124"/>
      <c r="I47" s="124"/>
      <c r="J47" s="124"/>
      <c r="K47" s="124"/>
    </row>
    <row r="48" spans="3:11" ht="15.75">
      <c r="C48" s="106"/>
      <c r="D48" s="106"/>
      <c r="E48" s="124"/>
      <c r="F48" s="124"/>
      <c r="G48" s="124"/>
      <c r="H48" s="124"/>
      <c r="I48" s="124"/>
      <c r="J48" s="124"/>
      <c r="K48" s="124"/>
    </row>
    <row r="49" spans="3:11" ht="15.75">
      <c r="C49" s="106"/>
      <c r="D49" s="106"/>
      <c r="E49" s="124"/>
      <c r="F49" s="124"/>
      <c r="G49" s="124"/>
      <c r="H49" s="124"/>
      <c r="I49" s="124"/>
      <c r="J49" s="124"/>
      <c r="K49" s="124"/>
    </row>
    <row r="50" spans="3:11" ht="15.75">
      <c r="C50" s="106"/>
      <c r="D50" s="106"/>
      <c r="E50" s="124"/>
      <c r="F50" s="124"/>
      <c r="G50" s="124"/>
      <c r="H50" s="124"/>
      <c r="I50" s="124"/>
      <c r="J50" s="124"/>
      <c r="K50" s="124"/>
    </row>
    <row r="51" spans="3:11" ht="15.75">
      <c r="C51" s="106"/>
      <c r="D51" s="106"/>
      <c r="E51" s="124"/>
      <c r="F51" s="124"/>
      <c r="G51" s="124"/>
      <c r="H51" s="124"/>
      <c r="I51" s="124"/>
      <c r="J51" s="124"/>
      <c r="K51" s="124"/>
    </row>
    <row r="52" spans="3:11" ht="15.75">
      <c r="C52" s="106"/>
      <c r="D52" s="106"/>
      <c r="E52" s="124"/>
      <c r="F52" s="124"/>
      <c r="G52" s="124"/>
      <c r="H52" s="124"/>
      <c r="I52" s="124"/>
      <c r="J52" s="124"/>
      <c r="K52" s="124"/>
    </row>
    <row r="53" spans="3:11" ht="15.75">
      <c r="C53" s="106"/>
      <c r="D53" s="106"/>
      <c r="E53" s="124"/>
      <c r="F53" s="124"/>
      <c r="G53" s="124"/>
      <c r="H53" s="124"/>
      <c r="I53" s="124"/>
      <c r="J53" s="124"/>
      <c r="K53" s="124"/>
    </row>
    <row r="54" spans="3:11" ht="15.75">
      <c r="C54" s="106"/>
      <c r="D54" s="106"/>
      <c r="E54" s="124"/>
      <c r="F54" s="124"/>
      <c r="G54" s="124"/>
      <c r="H54" s="124"/>
      <c r="I54" s="124"/>
      <c r="J54" s="124"/>
      <c r="K54" s="124"/>
    </row>
    <row r="55" spans="3:11" ht="15.75">
      <c r="C55" s="106"/>
      <c r="D55" s="106"/>
      <c r="E55" s="124"/>
      <c r="F55" s="124"/>
      <c r="G55" s="124"/>
      <c r="H55" s="124"/>
      <c r="I55" s="124"/>
      <c r="J55" s="124"/>
      <c r="K55" s="124"/>
    </row>
    <row r="56" spans="3:11" ht="15.75">
      <c r="C56" s="106"/>
      <c r="D56" s="106"/>
      <c r="E56" s="124"/>
      <c r="F56" s="124"/>
      <c r="G56" s="124"/>
      <c r="H56" s="124"/>
      <c r="I56" s="124"/>
      <c r="J56" s="124"/>
      <c r="K56" s="124"/>
    </row>
    <row r="57" spans="4:11" ht="15.75">
      <c r="D57" s="106"/>
      <c r="E57" s="106"/>
      <c r="F57" s="106"/>
      <c r="G57" s="106"/>
      <c r="H57" s="106"/>
      <c r="I57" s="106"/>
      <c r="J57" s="106"/>
      <c r="K57" s="106"/>
    </row>
    <row r="58" spans="4:11" ht="15.75">
      <c r="D58" s="106"/>
      <c r="E58" s="106"/>
      <c r="F58" s="106"/>
      <c r="G58" s="106"/>
      <c r="H58" s="106"/>
      <c r="I58" s="106"/>
      <c r="J58" s="106"/>
      <c r="K58" s="106"/>
    </row>
    <row r="59" spans="4:11" ht="15.75">
      <c r="D59" s="106"/>
      <c r="E59" s="106"/>
      <c r="F59" s="106"/>
      <c r="G59" s="106"/>
      <c r="H59" s="106"/>
      <c r="I59" s="106"/>
      <c r="J59" s="106"/>
      <c r="K59" s="106"/>
    </row>
    <row r="60" spans="4:11" ht="15.75">
      <c r="D60" s="106"/>
      <c r="E60" s="106"/>
      <c r="F60" s="106"/>
      <c r="G60" s="106"/>
      <c r="H60" s="106"/>
      <c r="I60" s="106"/>
      <c r="J60" s="106"/>
      <c r="K60" s="106"/>
    </row>
    <row r="61" spans="4:11" ht="15.75">
      <c r="D61" s="106"/>
      <c r="E61" s="106"/>
      <c r="F61" s="106"/>
      <c r="G61" s="106"/>
      <c r="H61" s="106"/>
      <c r="I61" s="106"/>
      <c r="J61" s="106"/>
      <c r="K61" s="106"/>
    </row>
    <row r="62" spans="4:11" ht="15.75">
      <c r="D62" s="106"/>
      <c r="E62" s="106"/>
      <c r="F62" s="106"/>
      <c r="G62" s="106"/>
      <c r="H62" s="106"/>
      <c r="I62" s="106"/>
      <c r="J62" s="106"/>
      <c r="K62" s="106"/>
    </row>
    <row r="63" spans="4:11" ht="15.75">
      <c r="D63" s="106"/>
      <c r="E63" s="106"/>
      <c r="F63" s="106"/>
      <c r="G63" s="106"/>
      <c r="H63" s="106"/>
      <c r="I63" s="106"/>
      <c r="J63" s="106"/>
      <c r="K63" s="106"/>
    </row>
    <row r="64" spans="4:11" ht="15.75">
      <c r="D64" s="106"/>
      <c r="E64" s="106"/>
      <c r="F64" s="106"/>
      <c r="G64" s="106"/>
      <c r="H64" s="106"/>
      <c r="I64" s="106"/>
      <c r="J64" s="106"/>
      <c r="K64" s="106"/>
    </row>
    <row r="65" spans="4:11" ht="15.75">
      <c r="D65" s="106"/>
      <c r="E65" s="106"/>
      <c r="F65" s="106"/>
      <c r="G65" s="106"/>
      <c r="H65" s="106"/>
      <c r="I65" s="106"/>
      <c r="J65" s="106"/>
      <c r="K65" s="106"/>
    </row>
  </sheetData>
  <sheetProtection/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6"/>
  <sheetViews>
    <sheetView zoomScale="75" zoomScaleNormal="75" zoomScalePageLayoutView="0" workbookViewId="0" topLeftCell="A22">
      <selection activeCell="B39" sqref="B39:F43"/>
    </sheetView>
  </sheetViews>
  <sheetFormatPr defaultColWidth="11.375" defaultRowHeight="12.75"/>
  <cols>
    <col min="1" max="1" width="11.375" style="5" customWidth="1"/>
    <col min="2" max="3" width="11.375" style="6" customWidth="1"/>
    <col min="4" max="4" width="11.625" style="6" bestFit="1" customWidth="1"/>
    <col min="5" max="10" width="11.375" style="6" customWidth="1"/>
    <col min="11" max="11" width="9.625" style="6" customWidth="1"/>
    <col min="12" max="16384" width="11.375" style="6" customWidth="1"/>
  </cols>
  <sheetData>
    <row r="1" spans="1:11" s="3" customFormat="1" ht="21">
      <c r="A1" s="2"/>
      <c r="D1" s="4" t="s">
        <v>5</v>
      </c>
      <c r="E1" s="4"/>
      <c r="F1" s="4"/>
      <c r="G1" s="4"/>
      <c r="H1" s="4"/>
      <c r="I1" s="4"/>
      <c r="J1" s="4"/>
      <c r="K1" s="4"/>
    </row>
    <row r="2" spans="1:11" s="3" customFormat="1" ht="21">
      <c r="A2" s="2"/>
      <c r="D2" s="4"/>
      <c r="E2" s="4"/>
      <c r="F2" s="4"/>
      <c r="G2" s="4"/>
      <c r="H2" s="4"/>
      <c r="I2" s="4"/>
      <c r="J2" s="4"/>
      <c r="K2" s="4"/>
    </row>
    <row r="3" spans="1:11" s="3" customFormat="1" ht="21">
      <c r="A3" s="2"/>
      <c r="D3" s="4" t="s">
        <v>27</v>
      </c>
      <c r="E3" s="4"/>
      <c r="F3" s="4"/>
      <c r="G3" s="4"/>
      <c r="H3" s="4"/>
      <c r="I3" s="4"/>
      <c r="J3" s="4"/>
      <c r="K3" s="4"/>
    </row>
    <row r="4" spans="4:11" ht="15.75">
      <c r="D4" s="7"/>
      <c r="E4" s="7"/>
      <c r="F4" s="7"/>
      <c r="G4" s="7"/>
      <c r="H4" s="7"/>
      <c r="I4" s="7"/>
      <c r="J4" s="7"/>
      <c r="K4" s="7"/>
    </row>
    <row r="5" spans="4:11" ht="21">
      <c r="D5" s="4" t="s">
        <v>34</v>
      </c>
      <c r="E5" s="7"/>
      <c r="F5" s="7"/>
      <c r="G5" s="7"/>
      <c r="H5" s="7"/>
      <c r="I5" s="7"/>
      <c r="J5" s="7"/>
      <c r="K5" s="7"/>
    </row>
    <row r="6" spans="3:11" ht="21">
      <c r="C6" s="4"/>
      <c r="D6" s="7"/>
      <c r="E6" s="7"/>
      <c r="F6" s="7"/>
      <c r="G6" s="7"/>
      <c r="H6" s="7"/>
      <c r="I6" s="7"/>
      <c r="J6" s="7"/>
      <c r="K6" s="7"/>
    </row>
    <row r="7" spans="3:11" ht="15.75">
      <c r="C7" s="7" t="s">
        <v>3</v>
      </c>
      <c r="D7" s="30">
        <v>43065</v>
      </c>
      <c r="E7" s="7"/>
      <c r="G7" s="7"/>
      <c r="H7" s="7" t="s">
        <v>22</v>
      </c>
      <c r="I7" s="8"/>
      <c r="J7" s="7"/>
      <c r="K7" s="7"/>
    </row>
    <row r="8" spans="1:11" ht="16.5" thickBot="1">
      <c r="A8" s="9"/>
      <c r="B8" s="10"/>
      <c r="C8" s="11"/>
      <c r="D8" s="11"/>
      <c r="E8" s="11"/>
      <c r="F8" s="11"/>
      <c r="G8" s="11"/>
      <c r="H8" s="11"/>
      <c r="I8" s="11"/>
      <c r="J8" s="7"/>
      <c r="K8" s="7"/>
    </row>
    <row r="9" spans="1:11" s="13" customFormat="1" ht="15.75" customHeight="1">
      <c r="A9" s="12" t="s">
        <v>7</v>
      </c>
      <c r="C9" s="13" t="s">
        <v>36</v>
      </c>
      <c r="D9" s="14"/>
      <c r="E9" s="16">
        <v>3</v>
      </c>
      <c r="G9" s="13" t="s">
        <v>40</v>
      </c>
      <c r="I9" s="15">
        <v>7</v>
      </c>
      <c r="J9" s="14"/>
      <c r="K9" s="14"/>
    </row>
    <row r="10" spans="1:11" s="13" customFormat="1" ht="15.75" customHeight="1">
      <c r="A10" s="12"/>
      <c r="C10" s="14"/>
      <c r="D10" s="14"/>
      <c r="E10" s="16"/>
      <c r="F10" s="14"/>
      <c r="G10" s="14"/>
      <c r="H10" s="14"/>
      <c r="I10" s="16"/>
      <c r="J10" s="14"/>
      <c r="K10" s="14"/>
    </row>
    <row r="11" spans="1:11" s="13" customFormat="1" ht="15.75" customHeight="1">
      <c r="A11" s="12"/>
      <c r="C11" s="13" t="s">
        <v>35</v>
      </c>
      <c r="E11" s="15">
        <v>0</v>
      </c>
      <c r="F11" s="15"/>
      <c r="G11" s="13" t="s">
        <v>38</v>
      </c>
      <c r="I11" s="15">
        <v>10</v>
      </c>
      <c r="J11" s="16"/>
      <c r="K11" s="16"/>
    </row>
    <row r="12" spans="1:11" s="13" customFormat="1" ht="15.75" customHeight="1">
      <c r="A12" s="12"/>
      <c r="E12" s="15"/>
      <c r="F12" s="15"/>
      <c r="I12" s="15"/>
      <c r="K12" s="15"/>
    </row>
    <row r="13" spans="1:11" s="13" customFormat="1" ht="15.75" customHeight="1">
      <c r="A13" s="12"/>
      <c r="C13" s="13" t="s">
        <v>39</v>
      </c>
      <c r="E13" s="15">
        <v>4</v>
      </c>
      <c r="F13" s="15"/>
      <c r="G13" s="13" t="s">
        <v>37</v>
      </c>
      <c r="I13" s="15">
        <v>6</v>
      </c>
      <c r="J13" s="15"/>
      <c r="K13" s="15"/>
    </row>
    <row r="14" spans="1:11" s="13" customFormat="1" ht="15.75" customHeight="1" thickBot="1">
      <c r="A14" s="17"/>
      <c r="B14" s="18"/>
      <c r="C14" s="18"/>
      <c r="D14" s="18"/>
      <c r="E14" s="19"/>
      <c r="F14" s="19"/>
      <c r="G14" s="18"/>
      <c r="H14" s="18"/>
      <c r="I14" s="19"/>
      <c r="J14" s="15"/>
      <c r="K14" s="15"/>
    </row>
    <row r="15" spans="1:11" s="13" customFormat="1" ht="15.75" customHeight="1">
      <c r="A15" s="12" t="s">
        <v>8</v>
      </c>
      <c r="C15" s="13" t="str">
        <f>C13</f>
        <v>XTREME B</v>
      </c>
      <c r="E15" s="15">
        <v>3</v>
      </c>
      <c r="F15" s="15"/>
      <c r="G15" s="13" t="str">
        <f>G11</f>
        <v>SWEETRADE D</v>
      </c>
      <c r="I15" s="15">
        <v>7</v>
      </c>
      <c r="J15" s="15"/>
      <c r="K15" s="15"/>
    </row>
    <row r="16" spans="1:11" s="13" customFormat="1" ht="15.75" customHeight="1">
      <c r="A16" s="12"/>
      <c r="E16" s="15"/>
      <c r="F16" s="15"/>
      <c r="I16" s="15"/>
      <c r="J16" s="15"/>
      <c r="K16" s="15"/>
    </row>
    <row r="17" spans="1:11" s="13" customFormat="1" ht="15.75" customHeight="1">
      <c r="A17" s="12"/>
      <c r="C17" s="13" t="str">
        <f>C9</f>
        <v>SEEKER'S</v>
      </c>
      <c r="E17" s="15">
        <v>4</v>
      </c>
      <c r="F17" s="15"/>
      <c r="G17" s="13" t="str">
        <f>G13</f>
        <v>TERRASSA B</v>
      </c>
      <c r="I17" s="15">
        <v>6</v>
      </c>
      <c r="J17" s="15"/>
      <c r="K17" s="15"/>
    </row>
    <row r="18" spans="1:11" s="13" customFormat="1" ht="15.75" customHeight="1">
      <c r="A18" s="12"/>
      <c r="E18" s="15"/>
      <c r="F18" s="15"/>
      <c r="I18" s="15"/>
      <c r="J18" s="15"/>
      <c r="K18" s="15"/>
    </row>
    <row r="19" spans="1:11" s="13" customFormat="1" ht="15.75" customHeight="1">
      <c r="A19" s="12"/>
      <c r="C19" s="13" t="str">
        <f>G9</f>
        <v>MEDITERRÀNIA C</v>
      </c>
      <c r="E19" s="15">
        <v>10</v>
      </c>
      <c r="F19" s="15"/>
      <c r="G19" s="13" t="str">
        <f>C11</f>
        <v>ABSENT</v>
      </c>
      <c r="I19" s="15">
        <v>0</v>
      </c>
      <c r="J19" s="15"/>
      <c r="K19" s="15"/>
    </row>
    <row r="20" spans="1:11" s="13" customFormat="1" ht="15.75" customHeight="1" thickBot="1">
      <c r="A20" s="17"/>
      <c r="B20" s="18"/>
      <c r="C20" s="18"/>
      <c r="D20" s="18"/>
      <c r="E20" s="19"/>
      <c r="F20" s="19"/>
      <c r="G20" s="18"/>
      <c r="H20" s="18"/>
      <c r="I20" s="19"/>
      <c r="J20" s="15"/>
      <c r="K20" s="15"/>
    </row>
    <row r="21" spans="1:11" s="13" customFormat="1" ht="15.75" customHeight="1">
      <c r="A21" s="12" t="s">
        <v>9</v>
      </c>
      <c r="C21" s="13" t="str">
        <f>C11</f>
        <v>ABSENT</v>
      </c>
      <c r="E21" s="15">
        <v>0</v>
      </c>
      <c r="F21" s="15"/>
      <c r="G21" s="13" t="str">
        <f>C9</f>
        <v>SEEKER'S</v>
      </c>
      <c r="I21" s="15">
        <v>10</v>
      </c>
      <c r="J21" s="15"/>
      <c r="K21" s="15"/>
    </row>
    <row r="22" spans="1:11" s="13" customFormat="1" ht="15.75" customHeight="1">
      <c r="A22" s="12"/>
      <c r="E22" s="15"/>
      <c r="F22" s="15"/>
      <c r="I22" s="15"/>
      <c r="J22" s="15"/>
      <c r="K22" s="15"/>
    </row>
    <row r="23" spans="1:11" s="13" customFormat="1" ht="15.75" customHeight="1">
      <c r="A23" s="12"/>
      <c r="C23" s="13" t="str">
        <f>G9</f>
        <v>MEDITERRÀNIA C</v>
      </c>
      <c r="E23" s="15">
        <v>8</v>
      </c>
      <c r="F23" s="15"/>
      <c r="G23" s="13" t="str">
        <f>C13</f>
        <v>XTREME B</v>
      </c>
      <c r="I23" s="15">
        <v>2</v>
      </c>
      <c r="J23" s="15"/>
      <c r="K23" s="15"/>
    </row>
    <row r="24" spans="1:11" s="13" customFormat="1" ht="15.75" customHeight="1">
      <c r="A24" s="12"/>
      <c r="E24" s="15"/>
      <c r="F24" s="15"/>
      <c r="I24" s="15"/>
      <c r="J24" s="15"/>
      <c r="K24" s="15"/>
    </row>
    <row r="25" spans="1:11" s="13" customFormat="1" ht="15.75" customHeight="1">
      <c r="A25" s="12"/>
      <c r="C25" s="13" t="str">
        <f>G13</f>
        <v>TERRASSA B</v>
      </c>
      <c r="E25" s="15">
        <v>8</v>
      </c>
      <c r="F25" s="15"/>
      <c r="G25" s="13" t="str">
        <f>G11</f>
        <v>SWEETRADE D</v>
      </c>
      <c r="I25" s="15">
        <v>2</v>
      </c>
      <c r="J25" s="15"/>
      <c r="K25" s="15"/>
    </row>
    <row r="26" spans="1:11" s="13" customFormat="1" ht="15.75" customHeight="1" thickBot="1">
      <c r="A26" s="17"/>
      <c r="B26" s="18"/>
      <c r="C26" s="18"/>
      <c r="D26" s="18"/>
      <c r="E26" s="19"/>
      <c r="F26" s="19"/>
      <c r="G26" s="18"/>
      <c r="H26" s="18"/>
      <c r="I26" s="19"/>
      <c r="J26" s="15"/>
      <c r="K26" s="15"/>
    </row>
    <row r="27" spans="1:11" s="13" customFormat="1" ht="15.75" customHeight="1">
      <c r="A27" s="12" t="s">
        <v>10</v>
      </c>
      <c r="C27" s="13" t="str">
        <f>G9</f>
        <v>MEDITERRÀNIA C</v>
      </c>
      <c r="E27" s="15">
        <v>7</v>
      </c>
      <c r="F27" s="15"/>
      <c r="G27" s="13" t="str">
        <f>G13</f>
        <v>TERRASSA B</v>
      </c>
      <c r="I27" s="15">
        <v>3</v>
      </c>
      <c r="J27" s="15"/>
      <c r="K27" s="15"/>
    </row>
    <row r="28" spans="1:9" s="13" customFormat="1" ht="15.75" customHeight="1">
      <c r="A28" s="12"/>
      <c r="E28" s="15"/>
      <c r="I28" s="15"/>
    </row>
    <row r="29" spans="1:11" s="13" customFormat="1" ht="15.75" customHeight="1">
      <c r="A29" s="12"/>
      <c r="C29" s="13" t="str">
        <f>G11</f>
        <v>SWEETRADE D</v>
      </c>
      <c r="E29" s="15">
        <v>8</v>
      </c>
      <c r="F29" s="15"/>
      <c r="G29" s="13" t="str">
        <f>C9</f>
        <v>SEEKER'S</v>
      </c>
      <c r="I29" s="15">
        <v>2</v>
      </c>
      <c r="J29" s="15"/>
      <c r="K29" s="15"/>
    </row>
    <row r="30" spans="1:9" s="13" customFormat="1" ht="15.75" customHeight="1">
      <c r="A30" s="12"/>
      <c r="E30" s="15"/>
      <c r="I30" s="15"/>
    </row>
    <row r="31" spans="1:9" s="13" customFormat="1" ht="15.75" customHeight="1">
      <c r="A31" s="12"/>
      <c r="C31" s="13" t="str">
        <f>C11</f>
        <v>ABSENT</v>
      </c>
      <c r="E31" s="15">
        <v>0</v>
      </c>
      <c r="G31" s="13" t="str">
        <f>C13</f>
        <v>XTREME B</v>
      </c>
      <c r="I31" s="15">
        <v>10</v>
      </c>
    </row>
    <row r="32" spans="1:9" s="13" customFormat="1" ht="15.75" customHeight="1" thickBot="1">
      <c r="A32" s="17"/>
      <c r="B32" s="18"/>
      <c r="C32" s="18"/>
      <c r="D32" s="18"/>
      <c r="E32" s="19"/>
      <c r="F32" s="18"/>
      <c r="G32" s="18"/>
      <c r="H32" s="18"/>
      <c r="I32" s="19"/>
    </row>
    <row r="33" spans="1:9" ht="15.75">
      <c r="A33" s="20"/>
      <c r="B33" s="21"/>
      <c r="C33" s="21"/>
      <c r="D33" s="21"/>
      <c r="E33" s="21"/>
      <c r="F33" s="21"/>
      <c r="G33" s="21"/>
      <c r="H33" s="21"/>
      <c r="I33" s="21"/>
    </row>
    <row r="34" spans="1:9" ht="15.75">
      <c r="A34" s="20"/>
      <c r="B34" s="21"/>
      <c r="C34" s="21"/>
      <c r="D34" s="21"/>
      <c r="E34" s="21"/>
      <c r="F34" s="21"/>
      <c r="G34" s="21"/>
      <c r="H34" s="21"/>
      <c r="I34" s="21"/>
    </row>
    <row r="36" spans="1:8" s="7" customFormat="1" ht="18.75">
      <c r="A36" s="22"/>
      <c r="B36" s="23" t="s">
        <v>23</v>
      </c>
      <c r="H36" s="8"/>
    </row>
    <row r="38" spans="1:10" s="23" customFormat="1" ht="18.75">
      <c r="A38" s="24"/>
      <c r="B38" s="25" t="s">
        <v>12</v>
      </c>
      <c r="C38" s="26"/>
      <c r="D38" s="26"/>
      <c r="E38" s="27" t="s">
        <v>20</v>
      </c>
      <c r="F38" s="27" t="s">
        <v>21</v>
      </c>
      <c r="G38" s="27" t="s">
        <v>26</v>
      </c>
      <c r="H38" s="27" t="s">
        <v>28</v>
      </c>
      <c r="I38" s="27" t="s">
        <v>29</v>
      </c>
      <c r="J38" s="27" t="s">
        <v>2</v>
      </c>
    </row>
    <row r="39" spans="2:11" ht="21">
      <c r="B39" s="113" t="s">
        <v>40</v>
      </c>
      <c r="C39" s="114"/>
      <c r="D39" s="115"/>
      <c r="E39" s="116">
        <f>SUM(10+9+7+9)</f>
        <v>35</v>
      </c>
      <c r="F39" s="116">
        <f>SUM(7+10+8+7)</f>
        <v>32</v>
      </c>
      <c r="G39" s="31"/>
      <c r="H39" s="31"/>
      <c r="I39" s="64"/>
      <c r="J39" s="28">
        <f>SUM(E39:I39)</f>
        <v>67</v>
      </c>
      <c r="K39" s="1"/>
    </row>
    <row r="40" spans="2:11" ht="21">
      <c r="B40" s="122" t="s">
        <v>37</v>
      </c>
      <c r="C40" s="123"/>
      <c r="D40" s="106"/>
      <c r="E40" s="116">
        <f>SUM(4+8+3+10)</f>
        <v>25</v>
      </c>
      <c r="F40" s="116">
        <f>SUM(6+6+8+3)</f>
        <v>23</v>
      </c>
      <c r="G40" s="32"/>
      <c r="H40" s="31"/>
      <c r="I40" s="64"/>
      <c r="J40" s="28">
        <f>SUM(E40:I40)</f>
        <v>48</v>
      </c>
      <c r="K40" s="29"/>
    </row>
    <row r="41" spans="2:11" ht="21">
      <c r="B41" s="113" t="s">
        <v>38</v>
      </c>
      <c r="C41" s="125"/>
      <c r="D41" s="126"/>
      <c r="E41" s="116">
        <f>SUM(8+2+9+1)</f>
        <v>20</v>
      </c>
      <c r="F41" s="116">
        <f>SUM(10+7+2+8)</f>
        <v>27</v>
      </c>
      <c r="G41" s="32"/>
      <c r="H41" s="31"/>
      <c r="I41" s="64"/>
      <c r="J41" s="28">
        <f>SUM(E41:I41)</f>
        <v>47</v>
      </c>
      <c r="K41" s="29"/>
    </row>
    <row r="42" spans="2:11" ht="21">
      <c r="B42" s="113" t="s">
        <v>36</v>
      </c>
      <c r="C42" s="114"/>
      <c r="D42" s="115"/>
      <c r="E42" s="116">
        <f>SUM(6+10+1+8)</f>
        <v>25</v>
      </c>
      <c r="F42" s="116">
        <f>SUM(3+4+10+2)</f>
        <v>19</v>
      </c>
      <c r="G42" s="31"/>
      <c r="H42" s="31"/>
      <c r="I42" s="64"/>
      <c r="J42" s="28">
        <f>SUM(E42:I42)</f>
        <v>44</v>
      </c>
      <c r="K42" s="29"/>
    </row>
    <row r="43" spans="2:11" ht="21">
      <c r="B43" s="113" t="s">
        <v>39</v>
      </c>
      <c r="C43" s="114"/>
      <c r="D43" s="115"/>
      <c r="E43" s="116">
        <f>SUM(2+1+10+2)</f>
        <v>15</v>
      </c>
      <c r="F43" s="116">
        <f>SUM(4+3+2+10)</f>
        <v>19</v>
      </c>
      <c r="G43" s="32"/>
      <c r="H43" s="31"/>
      <c r="I43" s="64"/>
      <c r="J43" s="28">
        <f>SUM(E43:I43)</f>
        <v>34</v>
      </c>
      <c r="K43" s="29"/>
    </row>
    <row r="44" spans="3:11" ht="15.75">
      <c r="C44" s="21"/>
      <c r="D44" s="21"/>
      <c r="E44" s="29"/>
      <c r="F44" s="29"/>
      <c r="G44" s="29"/>
      <c r="H44" s="29"/>
      <c r="I44" s="29"/>
      <c r="J44" s="29"/>
      <c r="K44" s="29"/>
    </row>
    <row r="45" spans="3:11" ht="15.75">
      <c r="C45" s="21"/>
      <c r="D45" s="21"/>
      <c r="E45" s="29"/>
      <c r="F45" s="29"/>
      <c r="G45" s="29"/>
      <c r="H45" s="29"/>
      <c r="I45" s="29"/>
      <c r="J45" s="29"/>
      <c r="K45" s="29"/>
    </row>
    <row r="46" spans="3:11" ht="15.75">
      <c r="C46" s="21"/>
      <c r="D46" s="21"/>
      <c r="E46" s="29"/>
      <c r="F46" s="29"/>
      <c r="G46" s="29"/>
      <c r="H46" s="29"/>
      <c r="I46" s="29"/>
      <c r="J46" s="29"/>
      <c r="K46" s="29"/>
    </row>
    <row r="47" spans="3:11" ht="15.75">
      <c r="C47" s="21"/>
      <c r="D47" s="21"/>
      <c r="E47" s="29"/>
      <c r="F47" s="29"/>
      <c r="G47" s="29"/>
      <c r="H47" s="29"/>
      <c r="I47" s="29"/>
      <c r="J47" s="29"/>
      <c r="K47" s="29"/>
    </row>
    <row r="48" spans="3:11" ht="15.75">
      <c r="C48" s="21"/>
      <c r="D48" s="21"/>
      <c r="E48" s="29"/>
      <c r="F48" s="29"/>
      <c r="G48" s="29"/>
      <c r="H48" s="29"/>
      <c r="I48" s="29"/>
      <c r="J48" s="29"/>
      <c r="K48" s="29"/>
    </row>
    <row r="49" spans="3:11" ht="15.75">
      <c r="C49" s="21"/>
      <c r="D49" s="21"/>
      <c r="E49" s="29"/>
      <c r="F49" s="29"/>
      <c r="G49" s="29"/>
      <c r="H49" s="29"/>
      <c r="I49" s="29"/>
      <c r="J49" s="29"/>
      <c r="K49" s="29"/>
    </row>
    <row r="50" spans="3:11" ht="15.75">
      <c r="C50" s="21"/>
      <c r="D50" s="21"/>
      <c r="E50" s="29"/>
      <c r="F50" s="29"/>
      <c r="G50" s="29"/>
      <c r="H50" s="29"/>
      <c r="I50" s="29"/>
      <c r="J50" s="29"/>
      <c r="K50" s="29"/>
    </row>
    <row r="51" spans="3:11" ht="15.75">
      <c r="C51" s="21"/>
      <c r="D51" s="21"/>
      <c r="E51" s="29"/>
      <c r="F51" s="29"/>
      <c r="G51" s="29"/>
      <c r="H51" s="29"/>
      <c r="I51" s="29"/>
      <c r="J51" s="29"/>
      <c r="K51" s="29"/>
    </row>
    <row r="52" spans="3:11" ht="15.75">
      <c r="C52" s="21"/>
      <c r="D52" s="21"/>
      <c r="E52" s="29"/>
      <c r="F52" s="29"/>
      <c r="G52" s="29"/>
      <c r="H52" s="29"/>
      <c r="I52" s="29"/>
      <c r="J52" s="29"/>
      <c r="K52" s="29"/>
    </row>
    <row r="53" spans="3:11" ht="15.75">
      <c r="C53" s="21"/>
      <c r="D53" s="21"/>
      <c r="E53" s="29"/>
      <c r="F53" s="29"/>
      <c r="G53" s="29"/>
      <c r="H53" s="29"/>
      <c r="I53" s="29"/>
      <c r="J53" s="29"/>
      <c r="K53" s="29"/>
    </row>
    <row r="54" spans="3:11" ht="15.75">
      <c r="C54" s="21"/>
      <c r="D54" s="21"/>
      <c r="E54" s="29"/>
      <c r="F54" s="29"/>
      <c r="G54" s="29"/>
      <c r="H54" s="29"/>
      <c r="I54" s="29"/>
      <c r="J54" s="29"/>
      <c r="K54" s="29"/>
    </row>
    <row r="55" spans="3:11" ht="15.75">
      <c r="C55" s="21"/>
      <c r="D55" s="21"/>
      <c r="E55" s="29"/>
      <c r="F55" s="29"/>
      <c r="G55" s="29"/>
      <c r="H55" s="29"/>
      <c r="I55" s="29"/>
      <c r="J55" s="29"/>
      <c r="K55" s="29"/>
    </row>
    <row r="56" spans="3:11" ht="15.75">
      <c r="C56" s="21"/>
      <c r="D56" s="21"/>
      <c r="E56" s="29"/>
      <c r="F56" s="29"/>
      <c r="G56" s="29"/>
      <c r="H56" s="29"/>
      <c r="I56" s="29"/>
      <c r="J56" s="29"/>
      <c r="K56" s="29"/>
    </row>
    <row r="57" spans="3:11" ht="15.75">
      <c r="C57" s="21"/>
      <c r="D57" s="21"/>
      <c r="E57" s="29"/>
      <c r="F57" s="29"/>
      <c r="G57" s="29"/>
      <c r="H57" s="29"/>
      <c r="I57" s="29"/>
      <c r="J57" s="29"/>
      <c r="K57" s="29"/>
    </row>
    <row r="58" spans="4:11" ht="15.75">
      <c r="D58" s="21"/>
      <c r="E58" s="21"/>
      <c r="F58" s="21"/>
      <c r="G58" s="21"/>
      <c r="H58" s="21"/>
      <c r="I58" s="21"/>
      <c r="J58" s="21"/>
      <c r="K58" s="21"/>
    </row>
    <row r="59" spans="4:11" ht="15.75">
      <c r="D59" s="21"/>
      <c r="E59" s="21"/>
      <c r="F59" s="21"/>
      <c r="G59" s="21"/>
      <c r="H59" s="21"/>
      <c r="I59" s="21"/>
      <c r="J59" s="21"/>
      <c r="K59" s="21"/>
    </row>
    <row r="60" spans="4:11" ht="15.75">
      <c r="D60" s="21"/>
      <c r="E60" s="21"/>
      <c r="F60" s="21"/>
      <c r="G60" s="21"/>
      <c r="H60" s="21"/>
      <c r="I60" s="21"/>
      <c r="J60" s="21"/>
      <c r="K60" s="21"/>
    </row>
    <row r="61" spans="4:11" ht="15.75">
      <c r="D61" s="21"/>
      <c r="E61" s="21"/>
      <c r="F61" s="21"/>
      <c r="G61" s="21"/>
      <c r="H61" s="21"/>
      <c r="I61" s="21"/>
      <c r="J61" s="21"/>
      <c r="K61" s="21"/>
    </row>
    <row r="62" spans="4:11" ht="15.75">
      <c r="D62" s="21"/>
      <c r="E62" s="21"/>
      <c r="F62" s="21"/>
      <c r="G62" s="21"/>
      <c r="H62" s="21"/>
      <c r="I62" s="21"/>
      <c r="J62" s="21"/>
      <c r="K62" s="21"/>
    </row>
    <row r="63" spans="4:11" ht="15.75">
      <c r="D63" s="21"/>
      <c r="E63" s="21"/>
      <c r="F63" s="21"/>
      <c r="G63" s="21"/>
      <c r="H63" s="21"/>
      <c r="I63" s="21"/>
      <c r="J63" s="21"/>
      <c r="K63" s="21"/>
    </row>
    <row r="64" spans="4:11" ht="15.75">
      <c r="D64" s="21"/>
      <c r="E64" s="21"/>
      <c r="F64" s="21"/>
      <c r="G64" s="21"/>
      <c r="H64" s="21"/>
      <c r="I64" s="21"/>
      <c r="J64" s="21"/>
      <c r="K64" s="21"/>
    </row>
    <row r="65" spans="4:11" ht="15.75">
      <c r="D65" s="21"/>
      <c r="E65" s="21"/>
      <c r="F65" s="21"/>
      <c r="G65" s="21"/>
      <c r="H65" s="21"/>
      <c r="I65" s="21"/>
      <c r="J65" s="21"/>
      <c r="K65" s="21"/>
    </row>
    <row r="66" spans="4:11" ht="15.75">
      <c r="D66" s="21"/>
      <c r="E66" s="21"/>
      <c r="F66" s="21"/>
      <c r="G66" s="21"/>
      <c r="H66" s="21"/>
      <c r="I66" s="21"/>
      <c r="J66" s="21"/>
      <c r="K66" s="21"/>
    </row>
  </sheetData>
  <sheetProtection/>
  <printOptions/>
  <pageMargins left="0.3937007874015748" right="0.3937007874015748" top="0.3937007874015748" bottom="1" header="0" footer="0"/>
  <pageSetup fitToHeight="1" fitToWidth="1" horizontalDpi="600" verticalDpi="6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zoomScale="75" zoomScaleNormal="75" zoomScalePageLayoutView="0" workbookViewId="0" topLeftCell="A25">
      <selection activeCell="B38" sqref="B38:J42"/>
    </sheetView>
  </sheetViews>
  <sheetFormatPr defaultColWidth="11.375" defaultRowHeight="12.75"/>
  <cols>
    <col min="1" max="1" width="11.375" style="36" customWidth="1"/>
    <col min="2" max="3" width="11.375" style="37" customWidth="1"/>
    <col min="4" max="4" width="11.625" style="37" bestFit="1" customWidth="1"/>
    <col min="5" max="10" width="11.375" style="37" customWidth="1"/>
    <col min="11" max="11" width="9.625" style="37" customWidth="1"/>
    <col min="12" max="16384" width="11.375" style="37" customWidth="1"/>
  </cols>
  <sheetData>
    <row r="1" spans="1:11" s="34" customFormat="1" ht="21">
      <c r="A1" s="33"/>
      <c r="D1" s="35" t="s">
        <v>5</v>
      </c>
      <c r="E1" s="35"/>
      <c r="F1" s="35"/>
      <c r="G1" s="35"/>
      <c r="H1" s="35"/>
      <c r="I1" s="35"/>
      <c r="J1" s="35"/>
      <c r="K1" s="35"/>
    </row>
    <row r="2" spans="1:11" s="34" customFormat="1" ht="21">
      <c r="A2" s="33"/>
      <c r="D2" s="35"/>
      <c r="E2" s="35"/>
      <c r="F2" s="35"/>
      <c r="G2" s="35"/>
      <c r="H2" s="35"/>
      <c r="I2" s="35"/>
      <c r="J2" s="35"/>
      <c r="K2" s="35"/>
    </row>
    <row r="3" spans="1:11" s="34" customFormat="1" ht="21">
      <c r="A3" s="33"/>
      <c r="D3" s="35" t="s">
        <v>27</v>
      </c>
      <c r="E3" s="35"/>
      <c r="F3" s="35"/>
      <c r="G3" s="35"/>
      <c r="H3" s="35"/>
      <c r="I3" s="35"/>
      <c r="J3" s="35"/>
      <c r="K3" s="35"/>
    </row>
    <row r="4" spans="4:11" ht="15.75">
      <c r="D4" s="38"/>
      <c r="E4" s="38"/>
      <c r="F4" s="38"/>
      <c r="G4" s="38"/>
      <c r="H4" s="38"/>
      <c r="I4" s="38"/>
      <c r="J4" s="38"/>
      <c r="K4" s="38"/>
    </row>
    <row r="5" spans="4:11" ht="21">
      <c r="D5" s="4" t="s">
        <v>34</v>
      </c>
      <c r="E5" s="38"/>
      <c r="F5" s="38"/>
      <c r="G5" s="38"/>
      <c r="H5" s="38"/>
      <c r="I5" s="38"/>
      <c r="J5" s="38"/>
      <c r="K5" s="38"/>
    </row>
    <row r="6" spans="3:11" ht="21">
      <c r="C6" s="35"/>
      <c r="D6" s="38"/>
      <c r="E6" s="38"/>
      <c r="F6" s="38"/>
      <c r="G6" s="38"/>
      <c r="H6" s="38"/>
      <c r="I6" s="38"/>
      <c r="J6" s="38"/>
      <c r="K6" s="38"/>
    </row>
    <row r="7" spans="3:11" ht="15.75">
      <c r="C7" s="38" t="s">
        <v>3</v>
      </c>
      <c r="D7" s="39">
        <v>43142</v>
      </c>
      <c r="E7" s="39"/>
      <c r="G7" s="38"/>
      <c r="H7" s="38" t="s">
        <v>24</v>
      </c>
      <c r="I7" s="40"/>
      <c r="J7" s="38"/>
      <c r="K7" s="38"/>
    </row>
    <row r="8" spans="1:11" ht="16.5" thickBot="1">
      <c r="A8" s="41"/>
      <c r="B8" s="42"/>
      <c r="C8" s="43"/>
      <c r="D8" s="43"/>
      <c r="E8" s="43"/>
      <c r="F8" s="43"/>
      <c r="G8" s="43"/>
      <c r="H8" s="43"/>
      <c r="I8" s="43"/>
      <c r="J8" s="38"/>
      <c r="K8" s="38"/>
    </row>
    <row r="9" spans="1:11" s="45" customFormat="1" ht="15.75" customHeight="1">
      <c r="A9" s="44" t="s">
        <v>7</v>
      </c>
      <c r="C9" s="13" t="s">
        <v>37</v>
      </c>
      <c r="D9" s="46"/>
      <c r="E9" s="47">
        <v>10</v>
      </c>
      <c r="G9" s="13" t="s">
        <v>35</v>
      </c>
      <c r="I9" s="47">
        <v>0</v>
      </c>
      <c r="J9" s="46"/>
      <c r="K9" s="46"/>
    </row>
    <row r="10" spans="1:11" s="45" customFormat="1" ht="15.75" customHeight="1">
      <c r="A10" s="44"/>
      <c r="C10" s="46"/>
      <c r="D10" s="46"/>
      <c r="E10" s="48"/>
      <c r="F10" s="46"/>
      <c r="G10" s="46"/>
      <c r="H10" s="46"/>
      <c r="I10" s="48"/>
      <c r="J10" s="46"/>
      <c r="K10" s="46"/>
    </row>
    <row r="11" spans="1:11" s="45" customFormat="1" ht="15.75" customHeight="1">
      <c r="A11" s="44"/>
      <c r="C11" s="13" t="s">
        <v>39</v>
      </c>
      <c r="E11" s="47">
        <v>4</v>
      </c>
      <c r="F11" s="47"/>
      <c r="G11" s="13" t="s">
        <v>36</v>
      </c>
      <c r="I11" s="47">
        <v>6</v>
      </c>
      <c r="J11" s="48"/>
      <c r="K11" s="48"/>
    </row>
    <row r="12" spans="1:11" s="45" customFormat="1" ht="15.75" customHeight="1">
      <c r="A12" s="44"/>
      <c r="E12" s="47"/>
      <c r="F12" s="47"/>
      <c r="I12" s="47"/>
      <c r="K12" s="47"/>
    </row>
    <row r="13" spans="1:11" s="45" customFormat="1" ht="15.75" customHeight="1">
      <c r="A13" s="44"/>
      <c r="C13" s="13" t="s">
        <v>38</v>
      </c>
      <c r="E13" s="47">
        <v>1</v>
      </c>
      <c r="F13" s="47"/>
      <c r="G13" s="13" t="s">
        <v>40</v>
      </c>
      <c r="I13" s="47">
        <v>9</v>
      </c>
      <c r="J13" s="47"/>
      <c r="K13" s="47"/>
    </row>
    <row r="14" spans="1:11" s="45" customFormat="1" ht="15.75" customHeight="1" thickBot="1">
      <c r="A14" s="49"/>
      <c r="B14" s="50"/>
      <c r="C14" s="50"/>
      <c r="D14" s="50"/>
      <c r="E14" s="51"/>
      <c r="F14" s="51"/>
      <c r="G14" s="50"/>
      <c r="H14" s="50"/>
      <c r="I14" s="51"/>
      <c r="J14" s="47"/>
      <c r="K14" s="47"/>
    </row>
    <row r="15" spans="1:11" s="45" customFormat="1" ht="15.75" customHeight="1">
      <c r="A15" s="44" t="s">
        <v>8</v>
      </c>
      <c r="C15" s="13" t="s">
        <v>36</v>
      </c>
      <c r="E15" s="47">
        <v>8</v>
      </c>
      <c r="F15" s="47"/>
      <c r="G15" s="13" t="s">
        <v>68</v>
      </c>
      <c r="I15" s="47">
        <v>2</v>
      </c>
      <c r="J15" s="47"/>
      <c r="K15" s="47"/>
    </row>
    <row r="16" spans="1:11" s="45" customFormat="1" ht="15.75" customHeight="1">
      <c r="A16" s="44"/>
      <c r="E16" s="47"/>
      <c r="F16" s="47"/>
      <c r="I16" s="47"/>
      <c r="J16" s="47"/>
      <c r="K16" s="47"/>
    </row>
    <row r="17" spans="1:11" s="45" customFormat="1" ht="15.75" customHeight="1">
      <c r="A17" s="44"/>
      <c r="C17" s="13" t="s">
        <v>35</v>
      </c>
      <c r="E17" s="47">
        <v>0</v>
      </c>
      <c r="F17" s="47"/>
      <c r="G17" s="13" t="s">
        <v>38</v>
      </c>
      <c r="I17" s="47">
        <v>10</v>
      </c>
      <c r="J17" s="47"/>
      <c r="K17" s="47"/>
    </row>
    <row r="18" spans="1:11" s="45" customFormat="1" ht="15.75" customHeight="1">
      <c r="A18" s="44"/>
      <c r="E18" s="47"/>
      <c r="F18" s="47"/>
      <c r="I18" s="47"/>
      <c r="J18" s="47"/>
      <c r="K18" s="47"/>
    </row>
    <row r="19" spans="1:11" s="45" customFormat="1" ht="15.75" customHeight="1">
      <c r="A19" s="44"/>
      <c r="C19" s="13" t="s">
        <v>39</v>
      </c>
      <c r="E19" s="47">
        <v>2</v>
      </c>
      <c r="F19" s="47"/>
      <c r="G19" s="13" t="s">
        <v>37</v>
      </c>
      <c r="I19" s="47">
        <v>8</v>
      </c>
      <c r="J19" s="47"/>
      <c r="K19" s="47"/>
    </row>
    <row r="20" spans="1:11" s="45" customFormat="1" ht="15.75" customHeight="1" thickBot="1">
      <c r="A20" s="49"/>
      <c r="B20" s="50"/>
      <c r="C20" s="50"/>
      <c r="D20" s="50"/>
      <c r="E20" s="51"/>
      <c r="F20" s="51"/>
      <c r="G20" s="50"/>
      <c r="H20" s="50"/>
      <c r="I20" s="51"/>
      <c r="J20" s="47"/>
      <c r="K20" s="47"/>
    </row>
    <row r="21" spans="1:11" s="45" customFormat="1" ht="15.75" customHeight="1">
      <c r="A21" s="44" t="s">
        <v>9</v>
      </c>
      <c r="C21" s="13" t="s">
        <v>36</v>
      </c>
      <c r="E21" s="47">
        <v>2</v>
      </c>
      <c r="F21" s="47"/>
      <c r="G21" s="45" t="str">
        <f>C9</f>
        <v>TERRASSA B</v>
      </c>
      <c r="I21" s="47">
        <v>8</v>
      </c>
      <c r="J21" s="47"/>
      <c r="K21" s="47"/>
    </row>
    <row r="22" spans="1:11" s="45" customFormat="1" ht="15.75" customHeight="1">
      <c r="A22" s="44"/>
      <c r="E22" s="47"/>
      <c r="F22" s="47"/>
      <c r="I22" s="47"/>
      <c r="J22" s="47"/>
      <c r="K22" s="47"/>
    </row>
    <row r="23" spans="1:11" s="45" customFormat="1" ht="15.75" customHeight="1">
      <c r="A23" s="44"/>
      <c r="C23" s="13" t="s">
        <v>38</v>
      </c>
      <c r="E23" s="47">
        <v>6</v>
      </c>
      <c r="F23" s="47"/>
      <c r="G23" s="13" t="s">
        <v>39</v>
      </c>
      <c r="I23" s="47">
        <v>4</v>
      </c>
      <c r="J23" s="47"/>
      <c r="K23" s="47"/>
    </row>
    <row r="24" spans="1:11" s="45" customFormat="1" ht="15.75" customHeight="1">
      <c r="A24" s="44"/>
      <c r="E24" s="47"/>
      <c r="F24" s="47"/>
      <c r="I24" s="47"/>
      <c r="J24" s="47"/>
      <c r="K24" s="47"/>
    </row>
    <row r="25" spans="1:11" s="45" customFormat="1" ht="15.75" customHeight="1">
      <c r="A25" s="44"/>
      <c r="C25" s="45" t="str">
        <f>G13</f>
        <v>MEDITERRÀNIA C</v>
      </c>
      <c r="E25" s="47">
        <v>10</v>
      </c>
      <c r="F25" s="47"/>
      <c r="G25" s="13" t="s">
        <v>35</v>
      </c>
      <c r="I25" s="47">
        <v>0</v>
      </c>
      <c r="J25" s="47"/>
      <c r="K25" s="47"/>
    </row>
    <row r="26" spans="1:11" s="45" customFormat="1" ht="15.75" customHeight="1" thickBot="1">
      <c r="A26" s="49"/>
      <c r="B26" s="50"/>
      <c r="C26" s="50"/>
      <c r="D26" s="50"/>
      <c r="E26" s="51"/>
      <c r="F26" s="51"/>
      <c r="G26" s="50"/>
      <c r="H26" s="50"/>
      <c r="I26" s="51"/>
      <c r="J26" s="47"/>
      <c r="K26" s="47"/>
    </row>
    <row r="27" spans="1:11" s="45" customFormat="1" ht="15.75" customHeight="1">
      <c r="A27" s="44" t="s">
        <v>10</v>
      </c>
      <c r="C27" s="13" t="s">
        <v>40</v>
      </c>
      <c r="E27" s="47">
        <v>7</v>
      </c>
      <c r="F27" s="47"/>
      <c r="G27" s="13" t="s">
        <v>39</v>
      </c>
      <c r="I27" s="47">
        <v>3</v>
      </c>
      <c r="J27" s="52"/>
      <c r="K27" s="47"/>
    </row>
    <row r="28" spans="1:9" s="45" customFormat="1" ht="15.75" customHeight="1">
      <c r="A28" s="44"/>
      <c r="E28" s="47"/>
      <c r="I28" s="47"/>
    </row>
    <row r="29" spans="1:11" s="45" customFormat="1" ht="15.75" customHeight="1">
      <c r="A29" s="44"/>
      <c r="C29" s="45" t="str">
        <f>G11</f>
        <v>SEEKER'S</v>
      </c>
      <c r="E29" s="47">
        <v>10</v>
      </c>
      <c r="F29" s="47"/>
      <c r="G29" s="13" t="s">
        <v>35</v>
      </c>
      <c r="I29" s="47">
        <v>0</v>
      </c>
      <c r="J29" s="47"/>
      <c r="K29" s="47"/>
    </row>
    <row r="30" spans="1:9" s="45" customFormat="1" ht="15.75" customHeight="1">
      <c r="A30" s="44"/>
      <c r="E30" s="47"/>
      <c r="I30" s="47"/>
    </row>
    <row r="31" spans="1:9" s="45" customFormat="1" ht="15.75" customHeight="1">
      <c r="A31" s="44"/>
      <c r="C31" s="13" t="s">
        <v>37</v>
      </c>
      <c r="E31" s="47">
        <v>4</v>
      </c>
      <c r="G31" s="45" t="str">
        <f>C13</f>
        <v>SWEETRADE D</v>
      </c>
      <c r="I31" s="47">
        <v>6</v>
      </c>
    </row>
    <row r="32" spans="1:9" s="45" customFormat="1" ht="15.75" customHeight="1" thickBot="1">
      <c r="A32" s="49"/>
      <c r="B32" s="50"/>
      <c r="C32" s="50"/>
      <c r="D32" s="50"/>
      <c r="E32" s="51"/>
      <c r="F32" s="50"/>
      <c r="G32" s="50"/>
      <c r="H32" s="50"/>
      <c r="I32" s="51"/>
    </row>
    <row r="33" spans="1:9" ht="15.75">
      <c r="A33" s="53"/>
      <c r="B33" s="54"/>
      <c r="C33" s="54"/>
      <c r="D33" s="54"/>
      <c r="E33" s="54"/>
      <c r="F33" s="54"/>
      <c r="G33" s="54"/>
      <c r="H33" s="54"/>
      <c r="I33" s="54"/>
    </row>
    <row r="35" spans="1:8" s="38" customFormat="1" ht="18.75">
      <c r="A35" s="55"/>
      <c r="B35" s="56" t="s">
        <v>25</v>
      </c>
      <c r="H35" s="40"/>
    </row>
    <row r="37" spans="1:10" s="56" customFormat="1" ht="18.75">
      <c r="A37" s="57"/>
      <c r="B37" s="58" t="s">
        <v>12</v>
      </c>
      <c r="C37" s="59"/>
      <c r="D37" s="59"/>
      <c r="E37" s="60" t="s">
        <v>20</v>
      </c>
      <c r="F37" s="60" t="s">
        <v>21</v>
      </c>
      <c r="G37" s="60" t="s">
        <v>26</v>
      </c>
      <c r="H37" s="60" t="s">
        <v>28</v>
      </c>
      <c r="I37" s="60" t="s">
        <v>29</v>
      </c>
      <c r="J37" s="60" t="s">
        <v>2</v>
      </c>
    </row>
    <row r="38" spans="2:11" ht="21">
      <c r="B38" s="113" t="s">
        <v>40</v>
      </c>
      <c r="C38" s="114"/>
      <c r="D38" s="115"/>
      <c r="E38" s="116">
        <f>SUM(10+9+7+9)</f>
        <v>35</v>
      </c>
      <c r="F38" s="116">
        <f>SUM(7+10+8+7)</f>
        <v>32</v>
      </c>
      <c r="G38" s="116">
        <f>SUM(9+2+10+7)</f>
        <v>28</v>
      </c>
      <c r="H38" s="131"/>
      <c r="I38" s="132"/>
      <c r="J38" s="61">
        <f>SUM(E38:I38)</f>
        <v>95</v>
      </c>
      <c r="K38" s="62"/>
    </row>
    <row r="39" spans="2:11" ht="21">
      <c r="B39" s="122" t="s">
        <v>37</v>
      </c>
      <c r="C39" s="123"/>
      <c r="D39" s="106"/>
      <c r="E39" s="116">
        <f>SUM(4+8+3+10)</f>
        <v>25</v>
      </c>
      <c r="F39" s="116">
        <f>SUM(6+6+8+3)</f>
        <v>23</v>
      </c>
      <c r="G39" s="116">
        <f>SUM(10+8+8+4)</f>
        <v>30</v>
      </c>
      <c r="H39" s="131"/>
      <c r="I39" s="132"/>
      <c r="J39" s="61">
        <f>SUM(E39:I39)</f>
        <v>78</v>
      </c>
      <c r="K39" s="63"/>
    </row>
    <row r="40" spans="2:11" ht="21">
      <c r="B40" s="113" t="s">
        <v>38</v>
      </c>
      <c r="C40" s="125"/>
      <c r="D40" s="126"/>
      <c r="E40" s="116">
        <f>SUM(8+2+9+1)</f>
        <v>20</v>
      </c>
      <c r="F40" s="116">
        <f>SUM(10+7+2+8)</f>
        <v>27</v>
      </c>
      <c r="G40" s="116">
        <f>SUM(1+10+6+6)</f>
        <v>23</v>
      </c>
      <c r="H40" s="131"/>
      <c r="I40" s="132"/>
      <c r="J40" s="61">
        <f>SUM(E40:I40)</f>
        <v>70</v>
      </c>
      <c r="K40" s="63"/>
    </row>
    <row r="41" spans="2:11" ht="21">
      <c r="B41" s="113" t="s">
        <v>36</v>
      </c>
      <c r="C41" s="114"/>
      <c r="D41" s="115"/>
      <c r="E41" s="116">
        <f>SUM(6+10+1+8)</f>
        <v>25</v>
      </c>
      <c r="F41" s="116">
        <f>SUM(3+4+10+2)</f>
        <v>19</v>
      </c>
      <c r="G41" s="116">
        <f>SUM(6+8+2+10)</f>
        <v>26</v>
      </c>
      <c r="H41" s="131"/>
      <c r="I41" s="132"/>
      <c r="J41" s="61">
        <f>SUM(E41:I41)</f>
        <v>70</v>
      </c>
      <c r="K41" s="63"/>
    </row>
    <row r="42" spans="2:11" ht="21">
      <c r="B42" s="113" t="s">
        <v>39</v>
      </c>
      <c r="C42" s="114"/>
      <c r="D42" s="115"/>
      <c r="E42" s="116">
        <f>SUM(2+1+10+2)</f>
        <v>15</v>
      </c>
      <c r="F42" s="116">
        <f>SUM(4+3+2+10)</f>
        <v>19</v>
      </c>
      <c r="G42" s="116">
        <f>SUM(4+2+4+3)</f>
        <v>13</v>
      </c>
      <c r="H42" s="131"/>
      <c r="I42" s="132"/>
      <c r="J42" s="61">
        <f>SUM(E42:I42)</f>
        <v>47</v>
      </c>
      <c r="K42" s="63"/>
    </row>
    <row r="43" spans="3:11" ht="15.75">
      <c r="C43" s="54"/>
      <c r="D43" s="54"/>
      <c r="E43" s="63"/>
      <c r="F43" s="63"/>
      <c r="G43" s="63"/>
      <c r="H43" s="63"/>
      <c r="I43" s="63"/>
      <c r="J43" s="63"/>
      <c r="K43" s="63"/>
    </row>
    <row r="44" spans="3:11" ht="15.75">
      <c r="C44" s="54"/>
      <c r="D44" s="54"/>
      <c r="E44" s="63"/>
      <c r="F44" s="63"/>
      <c r="G44" s="63"/>
      <c r="H44" s="63"/>
      <c r="I44" s="63"/>
      <c r="J44" s="63"/>
      <c r="K44" s="63"/>
    </row>
    <row r="45" spans="3:11" ht="15.75">
      <c r="C45" s="54"/>
      <c r="D45" s="54"/>
      <c r="E45" s="63"/>
      <c r="F45" s="63"/>
      <c r="G45" s="63"/>
      <c r="H45" s="63"/>
      <c r="I45" s="63"/>
      <c r="J45" s="63"/>
      <c r="K45" s="63"/>
    </row>
    <row r="46" spans="3:11" ht="15.75">
      <c r="C46" s="54"/>
      <c r="D46" s="54"/>
      <c r="E46" s="63"/>
      <c r="F46" s="63"/>
      <c r="G46" s="63"/>
      <c r="H46" s="63"/>
      <c r="I46" s="63"/>
      <c r="J46" s="63"/>
      <c r="K46" s="63"/>
    </row>
    <row r="47" spans="3:11" ht="15.75">
      <c r="C47" s="54"/>
      <c r="D47" s="54"/>
      <c r="E47" s="63"/>
      <c r="F47" s="63"/>
      <c r="G47" s="63"/>
      <c r="H47" s="63"/>
      <c r="I47" s="63"/>
      <c r="J47" s="63"/>
      <c r="K47" s="63"/>
    </row>
    <row r="48" spans="3:11" ht="15.75">
      <c r="C48" s="54"/>
      <c r="D48" s="54"/>
      <c r="E48" s="63"/>
      <c r="F48" s="63"/>
      <c r="G48" s="63"/>
      <c r="H48" s="63"/>
      <c r="I48" s="63"/>
      <c r="J48" s="63"/>
      <c r="K48" s="63"/>
    </row>
    <row r="49" spans="3:11" ht="15.75">
      <c r="C49" s="54"/>
      <c r="D49" s="54"/>
      <c r="E49" s="63"/>
      <c r="F49" s="63"/>
      <c r="G49" s="63"/>
      <c r="H49" s="63"/>
      <c r="I49" s="63"/>
      <c r="J49" s="63"/>
      <c r="K49" s="63"/>
    </row>
    <row r="50" spans="3:11" ht="15.75">
      <c r="C50" s="54"/>
      <c r="D50" s="54"/>
      <c r="E50" s="63"/>
      <c r="F50" s="63"/>
      <c r="G50" s="63"/>
      <c r="H50" s="63"/>
      <c r="I50" s="63"/>
      <c r="J50" s="63"/>
      <c r="K50" s="63"/>
    </row>
    <row r="51" spans="3:11" ht="15.75">
      <c r="C51" s="54"/>
      <c r="D51" s="54"/>
      <c r="E51" s="63"/>
      <c r="F51" s="63"/>
      <c r="G51" s="63"/>
      <c r="H51" s="63"/>
      <c r="I51" s="63"/>
      <c r="J51" s="63"/>
      <c r="K51" s="63"/>
    </row>
    <row r="52" spans="3:11" ht="15.75">
      <c r="C52" s="54"/>
      <c r="D52" s="54"/>
      <c r="E52" s="63"/>
      <c r="F52" s="63"/>
      <c r="G52" s="63"/>
      <c r="H52" s="63"/>
      <c r="I52" s="63"/>
      <c r="J52" s="63"/>
      <c r="K52" s="63"/>
    </row>
    <row r="53" spans="3:11" ht="15.75">
      <c r="C53" s="54"/>
      <c r="D53" s="54"/>
      <c r="E53" s="63"/>
      <c r="F53" s="63"/>
      <c r="G53" s="63"/>
      <c r="H53" s="63"/>
      <c r="I53" s="63"/>
      <c r="J53" s="63"/>
      <c r="K53" s="63"/>
    </row>
    <row r="54" spans="3:11" ht="15.75">
      <c r="C54" s="54"/>
      <c r="D54" s="54"/>
      <c r="E54" s="63"/>
      <c r="F54" s="63"/>
      <c r="G54" s="63"/>
      <c r="H54" s="63"/>
      <c r="I54" s="63"/>
      <c r="J54" s="63"/>
      <c r="K54" s="63"/>
    </row>
    <row r="55" spans="3:11" ht="15.75">
      <c r="C55" s="54"/>
      <c r="D55" s="54"/>
      <c r="E55" s="63"/>
      <c r="F55" s="63"/>
      <c r="G55" s="63"/>
      <c r="H55" s="63"/>
      <c r="I55" s="63"/>
      <c r="J55" s="63"/>
      <c r="K55" s="63"/>
    </row>
    <row r="56" spans="3:11" ht="15.75">
      <c r="C56" s="54"/>
      <c r="D56" s="54"/>
      <c r="E56" s="63"/>
      <c r="F56" s="63"/>
      <c r="G56" s="63"/>
      <c r="H56" s="63"/>
      <c r="I56" s="63"/>
      <c r="J56" s="63"/>
      <c r="K56" s="63"/>
    </row>
    <row r="57" spans="4:11" ht="15.75">
      <c r="D57" s="54"/>
      <c r="E57" s="54"/>
      <c r="F57" s="54"/>
      <c r="G57" s="54"/>
      <c r="H57" s="54"/>
      <c r="I57" s="54"/>
      <c r="J57" s="54"/>
      <c r="K57" s="54"/>
    </row>
    <row r="58" spans="4:11" ht="15.75">
      <c r="D58" s="54"/>
      <c r="E58" s="54"/>
      <c r="F58" s="54"/>
      <c r="G58" s="54"/>
      <c r="H58" s="54"/>
      <c r="I58" s="54"/>
      <c r="J58" s="54"/>
      <c r="K58" s="54"/>
    </row>
    <row r="59" spans="4:11" ht="15.75">
      <c r="D59" s="54"/>
      <c r="E59" s="54"/>
      <c r="F59" s="54"/>
      <c r="G59" s="54"/>
      <c r="H59" s="54"/>
      <c r="I59" s="54"/>
      <c r="J59" s="54"/>
      <c r="K59" s="54"/>
    </row>
    <row r="60" spans="4:11" ht="15.75">
      <c r="D60" s="54"/>
      <c r="E60" s="54"/>
      <c r="F60" s="54"/>
      <c r="G60" s="54"/>
      <c r="H60" s="54"/>
      <c r="I60" s="54"/>
      <c r="J60" s="54"/>
      <c r="K60" s="54"/>
    </row>
    <row r="61" spans="4:11" ht="15.75">
      <c r="D61" s="54"/>
      <c r="E61" s="54"/>
      <c r="F61" s="54"/>
      <c r="G61" s="54"/>
      <c r="H61" s="54"/>
      <c r="I61" s="54"/>
      <c r="J61" s="54"/>
      <c r="K61" s="54"/>
    </row>
    <row r="62" spans="4:11" ht="15.75">
      <c r="D62" s="54"/>
      <c r="E62" s="54"/>
      <c r="F62" s="54"/>
      <c r="G62" s="54"/>
      <c r="H62" s="54"/>
      <c r="I62" s="54"/>
      <c r="J62" s="54"/>
      <c r="K62" s="54"/>
    </row>
    <row r="63" spans="4:11" ht="15.75">
      <c r="D63" s="54"/>
      <c r="E63" s="54"/>
      <c r="F63" s="54"/>
      <c r="G63" s="54"/>
      <c r="H63" s="54"/>
      <c r="I63" s="54"/>
      <c r="J63" s="54"/>
      <c r="K63" s="54"/>
    </row>
    <row r="64" spans="4:11" ht="15.75">
      <c r="D64" s="54"/>
      <c r="E64" s="54"/>
      <c r="F64" s="54"/>
      <c r="G64" s="54"/>
      <c r="H64" s="54"/>
      <c r="I64" s="54"/>
      <c r="J64" s="54"/>
      <c r="K64" s="54"/>
    </row>
    <row r="65" spans="4:11" ht="15.75">
      <c r="D65" s="54"/>
      <c r="E65" s="54"/>
      <c r="F65" s="54"/>
      <c r="G65" s="54"/>
      <c r="H65" s="54"/>
      <c r="I65" s="54"/>
      <c r="J65" s="54"/>
      <c r="K65" s="54"/>
    </row>
  </sheetData>
  <sheetProtection/>
  <printOptions/>
  <pageMargins left="0.3937007874015748" right="0.7480314960629921" top="0.5905511811023623" bottom="0.7874015748031497" header="0" footer="0"/>
  <pageSetup fitToHeight="1" fitToWidth="1" horizontalDpi="600" verticalDpi="600" orientation="portrait" paperSize="9" scale="7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5"/>
  <sheetViews>
    <sheetView zoomScalePageLayoutView="0" workbookViewId="0" topLeftCell="A4">
      <selection activeCell="C46" sqref="C46"/>
    </sheetView>
  </sheetViews>
  <sheetFormatPr defaultColWidth="11.375" defaultRowHeight="13.5" customHeight="1"/>
  <cols>
    <col min="1" max="1" width="11.375" style="36" customWidth="1"/>
    <col min="2" max="3" width="11.375" style="37" customWidth="1"/>
    <col min="4" max="4" width="6.125" style="37" customWidth="1"/>
    <col min="5" max="7" width="7.625" style="37" bestFit="1" customWidth="1"/>
    <col min="8" max="8" width="8.875" style="37" customWidth="1"/>
    <col min="9" max="9" width="10.25390625" style="37" customWidth="1"/>
    <col min="10" max="10" width="6.625" style="37" bestFit="1" customWidth="1"/>
    <col min="11" max="11" width="9.625" style="37" customWidth="1"/>
    <col min="12" max="16384" width="11.375" style="37" customWidth="1"/>
  </cols>
  <sheetData>
    <row r="1" spans="1:11" s="34" customFormat="1" ht="18.75" customHeight="1">
      <c r="A1" s="33"/>
      <c r="D1" s="56" t="s">
        <v>5</v>
      </c>
      <c r="E1" s="56"/>
      <c r="F1" s="56"/>
      <c r="G1" s="56"/>
      <c r="H1" s="56"/>
      <c r="I1" s="56"/>
      <c r="J1" s="35"/>
      <c r="K1" s="35"/>
    </row>
    <row r="2" spans="1:11" s="34" customFormat="1" ht="13.5" customHeight="1">
      <c r="A2" s="33"/>
      <c r="D2" s="56"/>
      <c r="E2" s="56"/>
      <c r="F2" s="56"/>
      <c r="G2" s="56"/>
      <c r="H2" s="56"/>
      <c r="I2" s="56"/>
      <c r="J2" s="35"/>
      <c r="K2" s="35"/>
    </row>
    <row r="3" spans="1:11" s="34" customFormat="1" ht="16.5" customHeight="1">
      <c r="A3" s="33"/>
      <c r="D3" s="56" t="s">
        <v>27</v>
      </c>
      <c r="E3" s="56"/>
      <c r="F3" s="56"/>
      <c r="G3" s="56"/>
      <c r="H3" s="56"/>
      <c r="I3" s="56"/>
      <c r="J3" s="35"/>
      <c r="K3" s="35"/>
    </row>
    <row r="4" spans="4:11" ht="13.5" customHeight="1">
      <c r="D4" s="56"/>
      <c r="E4" s="56"/>
      <c r="F4" s="56"/>
      <c r="G4" s="56"/>
      <c r="H4" s="56"/>
      <c r="I4" s="56"/>
      <c r="J4" s="38"/>
      <c r="K4" s="38"/>
    </row>
    <row r="5" spans="4:11" ht="13.5" customHeight="1">
      <c r="D5" s="23" t="s">
        <v>34</v>
      </c>
      <c r="E5" s="56"/>
      <c r="F5" s="56"/>
      <c r="G5" s="56"/>
      <c r="H5" s="56"/>
      <c r="I5" s="56"/>
      <c r="J5" s="38"/>
      <c r="K5" s="38"/>
    </row>
    <row r="6" spans="3:11" ht="13.5" customHeight="1">
      <c r="C6" s="35"/>
      <c r="D6" s="38"/>
      <c r="E6" s="38"/>
      <c r="F6" s="38"/>
      <c r="G6" s="38"/>
      <c r="H6" s="38"/>
      <c r="I6" s="38"/>
      <c r="J6" s="38"/>
      <c r="K6" s="38"/>
    </row>
    <row r="7" spans="3:11" ht="13.5" customHeight="1">
      <c r="C7" s="38" t="s">
        <v>3</v>
      </c>
      <c r="D7" s="139">
        <v>43198</v>
      </c>
      <c r="E7" s="140"/>
      <c r="G7" s="38"/>
      <c r="H7" s="38" t="s">
        <v>31</v>
      </c>
      <c r="I7" s="40"/>
      <c r="J7" s="38"/>
      <c r="K7" s="38"/>
    </row>
    <row r="8" spans="1:11" ht="13.5" customHeight="1" thickBot="1">
      <c r="A8" s="41"/>
      <c r="B8" s="42"/>
      <c r="C8" s="43"/>
      <c r="D8" s="43"/>
      <c r="E8" s="43"/>
      <c r="F8" s="43"/>
      <c r="G8" s="43"/>
      <c r="H8" s="43"/>
      <c r="I8" s="43"/>
      <c r="J8" s="38"/>
      <c r="K8" s="38"/>
    </row>
    <row r="9" spans="1:11" s="45" customFormat="1" ht="13.5" customHeight="1">
      <c r="A9" s="44" t="s">
        <v>7</v>
      </c>
      <c r="C9" s="13" t="s">
        <v>38</v>
      </c>
      <c r="D9" s="46"/>
      <c r="E9" s="47">
        <v>4</v>
      </c>
      <c r="G9" s="13" t="s">
        <v>36</v>
      </c>
      <c r="I9" s="47">
        <v>6</v>
      </c>
      <c r="J9" s="46"/>
      <c r="K9" s="46"/>
    </row>
    <row r="10" spans="1:11" s="45" customFormat="1" ht="13.5" customHeight="1">
      <c r="A10" s="44"/>
      <c r="C10" s="46"/>
      <c r="D10" s="46"/>
      <c r="E10" s="48"/>
      <c r="F10" s="46"/>
      <c r="G10" s="46"/>
      <c r="H10" s="46"/>
      <c r="I10" s="48"/>
      <c r="J10" s="46"/>
      <c r="K10" s="46"/>
    </row>
    <row r="11" spans="1:11" s="45" customFormat="1" ht="13.5" customHeight="1">
      <c r="A11" s="44"/>
      <c r="C11" s="13" t="s">
        <v>37</v>
      </c>
      <c r="E11" s="47">
        <v>5</v>
      </c>
      <c r="F11" s="47"/>
      <c r="G11" s="13" t="s">
        <v>40</v>
      </c>
      <c r="I11" s="47">
        <v>5</v>
      </c>
      <c r="J11" s="48"/>
      <c r="K11" s="48"/>
    </row>
    <row r="12" spans="1:11" s="45" customFormat="1" ht="13.5" customHeight="1">
      <c r="A12" s="44"/>
      <c r="E12" s="47"/>
      <c r="F12" s="47"/>
      <c r="I12" s="47"/>
      <c r="K12" s="47"/>
    </row>
    <row r="13" spans="1:11" s="45" customFormat="1" ht="13.5" customHeight="1">
      <c r="A13" s="44"/>
      <c r="C13" s="13" t="s">
        <v>35</v>
      </c>
      <c r="E13" s="47">
        <v>0</v>
      </c>
      <c r="F13" s="47"/>
      <c r="G13" s="13" t="s">
        <v>39</v>
      </c>
      <c r="I13" s="47">
        <v>10</v>
      </c>
      <c r="J13" s="47"/>
      <c r="K13" s="47"/>
    </row>
    <row r="14" spans="1:11" s="45" customFormat="1" ht="13.5" customHeight="1" thickBot="1">
      <c r="A14" s="49"/>
      <c r="B14" s="50"/>
      <c r="C14" s="50"/>
      <c r="D14" s="50"/>
      <c r="E14" s="51"/>
      <c r="F14" s="51"/>
      <c r="G14" s="50"/>
      <c r="H14" s="50"/>
      <c r="I14" s="51"/>
      <c r="J14" s="47"/>
      <c r="K14" s="47"/>
    </row>
    <row r="15" spans="1:11" s="45" customFormat="1" ht="13.5" customHeight="1">
      <c r="A15" s="44" t="s">
        <v>8</v>
      </c>
      <c r="C15" s="13" t="s">
        <v>37</v>
      </c>
      <c r="E15" s="47">
        <v>10</v>
      </c>
      <c r="F15" s="47"/>
      <c r="G15" s="13" t="s">
        <v>35</v>
      </c>
      <c r="I15" s="47">
        <v>0</v>
      </c>
      <c r="J15" s="47"/>
      <c r="K15" s="47"/>
    </row>
    <row r="16" spans="1:11" s="45" customFormat="1" ht="13.5" customHeight="1">
      <c r="A16" s="44"/>
      <c r="E16" s="47"/>
      <c r="F16" s="47"/>
      <c r="I16" s="47"/>
      <c r="J16" s="47"/>
      <c r="K16" s="47"/>
    </row>
    <row r="17" spans="1:11" s="45" customFormat="1" ht="13.5" customHeight="1">
      <c r="A17" s="44"/>
      <c r="C17" s="13" t="s">
        <v>39</v>
      </c>
      <c r="E17" s="47">
        <v>2</v>
      </c>
      <c r="F17" s="47"/>
      <c r="G17" s="13" t="s">
        <v>36</v>
      </c>
      <c r="I17" s="47">
        <v>8</v>
      </c>
      <c r="J17" s="47"/>
      <c r="K17" s="47"/>
    </row>
    <row r="18" spans="1:11" s="45" customFormat="1" ht="13.5" customHeight="1">
      <c r="A18" s="44"/>
      <c r="E18" s="47"/>
      <c r="F18" s="47"/>
      <c r="I18" s="47"/>
      <c r="J18" s="47"/>
      <c r="K18" s="47"/>
    </row>
    <row r="19" spans="1:11" s="45" customFormat="1" ht="13.5" customHeight="1">
      <c r="A19" s="44"/>
      <c r="C19" s="13" t="s">
        <v>38</v>
      </c>
      <c r="E19" s="47">
        <v>6</v>
      </c>
      <c r="F19" s="47"/>
      <c r="G19" s="13" t="s">
        <v>40</v>
      </c>
      <c r="I19" s="47">
        <v>4</v>
      </c>
      <c r="J19" s="47"/>
      <c r="K19" s="47"/>
    </row>
    <row r="20" spans="1:11" s="45" customFormat="1" ht="13.5" customHeight="1" thickBot="1">
      <c r="A20" s="49"/>
      <c r="B20" s="50"/>
      <c r="C20" s="50"/>
      <c r="D20" s="50"/>
      <c r="E20" s="51"/>
      <c r="F20" s="51"/>
      <c r="G20" s="50"/>
      <c r="H20" s="50"/>
      <c r="I20" s="51"/>
      <c r="J20" s="47"/>
      <c r="K20" s="47"/>
    </row>
    <row r="21" spans="1:11" s="45" customFormat="1" ht="13.5" customHeight="1">
      <c r="A21" s="44" t="s">
        <v>9</v>
      </c>
      <c r="C21" s="13" t="s">
        <v>71</v>
      </c>
      <c r="E21" s="47">
        <v>6</v>
      </c>
      <c r="F21" s="47"/>
      <c r="G21" s="13" t="s">
        <v>40</v>
      </c>
      <c r="I21" s="47">
        <v>4</v>
      </c>
      <c r="J21" s="47"/>
      <c r="K21" s="47"/>
    </row>
    <row r="22" spans="1:11" s="45" customFormat="1" ht="13.5" customHeight="1">
      <c r="A22" s="44"/>
      <c r="E22" s="47"/>
      <c r="F22" s="47"/>
      <c r="I22" s="47"/>
      <c r="J22" s="47"/>
      <c r="K22" s="47"/>
    </row>
    <row r="23" spans="1:11" s="45" customFormat="1" ht="13.5" customHeight="1">
      <c r="A23" s="44"/>
      <c r="C23" s="13" t="s">
        <v>35</v>
      </c>
      <c r="E23" s="47">
        <v>0</v>
      </c>
      <c r="F23" s="47"/>
      <c r="G23" s="13" t="s">
        <v>38</v>
      </c>
      <c r="I23" s="47">
        <v>10</v>
      </c>
      <c r="J23" s="47"/>
      <c r="K23" s="47"/>
    </row>
    <row r="24" spans="1:11" s="45" customFormat="1" ht="13.5" customHeight="1">
      <c r="A24" s="44"/>
      <c r="E24" s="47"/>
      <c r="F24" s="47"/>
      <c r="I24" s="47"/>
      <c r="J24" s="47"/>
      <c r="K24" s="47"/>
    </row>
    <row r="25" spans="1:11" s="45" customFormat="1" ht="13.5" customHeight="1">
      <c r="A25" s="44"/>
      <c r="C25" s="45" t="str">
        <f>G13</f>
        <v>XTREME B</v>
      </c>
      <c r="E25" s="47">
        <v>2</v>
      </c>
      <c r="F25" s="47"/>
      <c r="G25" s="13" t="s">
        <v>37</v>
      </c>
      <c r="I25" s="47">
        <v>8</v>
      </c>
      <c r="J25" s="47"/>
      <c r="K25" s="47"/>
    </row>
    <row r="26" spans="1:11" s="45" customFormat="1" ht="13.5" customHeight="1" thickBot="1">
      <c r="A26" s="49"/>
      <c r="B26" s="50"/>
      <c r="C26" s="50"/>
      <c r="D26" s="50"/>
      <c r="E26" s="51"/>
      <c r="F26" s="51"/>
      <c r="G26" s="50"/>
      <c r="H26" s="50"/>
      <c r="I26" s="51"/>
      <c r="J26" s="47"/>
      <c r="K26" s="47"/>
    </row>
    <row r="27" spans="1:11" s="45" customFormat="1" ht="13.5" customHeight="1">
      <c r="A27" s="44" t="s">
        <v>10</v>
      </c>
      <c r="C27" s="45" t="str">
        <f>G9</f>
        <v>SEEKER'S</v>
      </c>
      <c r="E27" s="47">
        <v>7</v>
      </c>
      <c r="F27" s="47"/>
      <c r="G27" s="13" t="s">
        <v>37</v>
      </c>
      <c r="I27" s="47">
        <v>3</v>
      </c>
      <c r="J27" s="68"/>
      <c r="K27" s="47"/>
    </row>
    <row r="28" spans="1:9" s="45" customFormat="1" ht="13.5" customHeight="1">
      <c r="A28" s="44"/>
      <c r="E28" s="47"/>
      <c r="I28" s="47"/>
    </row>
    <row r="29" spans="1:11" s="45" customFormat="1" ht="13.5" customHeight="1">
      <c r="A29" s="44"/>
      <c r="C29" s="13" t="s">
        <v>38</v>
      </c>
      <c r="E29" s="15">
        <v>1</v>
      </c>
      <c r="F29" s="47"/>
      <c r="G29" s="13" t="s">
        <v>39</v>
      </c>
      <c r="I29" s="47">
        <v>9</v>
      </c>
      <c r="J29" s="47"/>
      <c r="K29" s="47"/>
    </row>
    <row r="30" spans="1:9" s="45" customFormat="1" ht="13.5" customHeight="1">
      <c r="A30" s="44"/>
      <c r="E30" s="47"/>
      <c r="I30" s="47"/>
    </row>
    <row r="31" spans="1:9" s="45" customFormat="1" ht="13.5" customHeight="1">
      <c r="A31" s="44"/>
      <c r="C31" s="13" t="s">
        <v>72</v>
      </c>
      <c r="E31" s="47">
        <v>10</v>
      </c>
      <c r="G31" s="45" t="str">
        <f>C13</f>
        <v>ABSENT</v>
      </c>
      <c r="I31" s="47">
        <v>0</v>
      </c>
    </row>
    <row r="32" spans="1:9" s="45" customFormat="1" ht="13.5" customHeight="1" thickBot="1">
      <c r="A32" s="49"/>
      <c r="B32" s="50"/>
      <c r="C32" s="50"/>
      <c r="D32" s="50"/>
      <c r="E32" s="51"/>
      <c r="F32" s="50"/>
      <c r="G32" s="50"/>
      <c r="H32" s="50"/>
      <c r="I32" s="51"/>
    </row>
    <row r="33" spans="1:9" ht="13.5" customHeight="1">
      <c r="A33" s="53"/>
      <c r="B33" s="54"/>
      <c r="C33" s="54"/>
      <c r="D33" s="54"/>
      <c r="E33" s="54"/>
      <c r="F33" s="54"/>
      <c r="G33" s="54"/>
      <c r="H33" s="54"/>
      <c r="I33" s="54"/>
    </row>
    <row r="35" spans="1:8" s="38" customFormat="1" ht="13.5" customHeight="1">
      <c r="A35" s="55"/>
      <c r="B35" s="7" t="s">
        <v>76</v>
      </c>
      <c r="H35" s="40"/>
    </row>
    <row r="37" spans="1:10" s="56" customFormat="1" ht="18.75">
      <c r="A37" s="55"/>
      <c r="B37" s="65" t="s">
        <v>12</v>
      </c>
      <c r="C37" s="66"/>
      <c r="D37" s="66"/>
      <c r="E37" s="67" t="s">
        <v>20</v>
      </c>
      <c r="F37" s="67" t="s">
        <v>21</v>
      </c>
      <c r="G37" s="67" t="s">
        <v>26</v>
      </c>
      <c r="H37" s="67" t="s">
        <v>28</v>
      </c>
      <c r="I37" s="67" t="s">
        <v>29</v>
      </c>
      <c r="J37" s="67" t="s">
        <v>2</v>
      </c>
    </row>
    <row r="38" spans="2:11" ht="21">
      <c r="B38" s="113" t="s">
        <v>40</v>
      </c>
      <c r="C38" s="114"/>
      <c r="D38" s="115"/>
      <c r="E38" s="116">
        <f>SUM(10+9+7+9)</f>
        <v>35</v>
      </c>
      <c r="F38" s="116">
        <f>SUM(7+10+8+7)</f>
        <v>32</v>
      </c>
      <c r="G38" s="116">
        <f>SUM(9+2+10+7)</f>
        <v>28</v>
      </c>
      <c r="H38" s="116">
        <f>SUM(5+4+4+10)</f>
        <v>23</v>
      </c>
      <c r="I38" s="132"/>
      <c r="J38" s="61">
        <f>SUM(E38:I38)</f>
        <v>118</v>
      </c>
      <c r="K38" s="62"/>
    </row>
    <row r="39" spans="2:11" ht="21">
      <c r="B39" s="122" t="s">
        <v>37</v>
      </c>
      <c r="C39" s="123"/>
      <c r="D39" s="106"/>
      <c r="E39" s="116">
        <f>SUM(4+8+3+10)</f>
        <v>25</v>
      </c>
      <c r="F39" s="116">
        <f>SUM(6+6+8+3)</f>
        <v>23</v>
      </c>
      <c r="G39" s="116">
        <f>SUM(10+8+8+4)</f>
        <v>30</v>
      </c>
      <c r="H39" s="116">
        <f>SUM(5+10+8+3)</f>
        <v>26</v>
      </c>
      <c r="I39" s="132"/>
      <c r="J39" s="61">
        <f>SUM(E39:I39)</f>
        <v>104</v>
      </c>
      <c r="K39" s="63"/>
    </row>
    <row r="40" spans="2:11" ht="21">
      <c r="B40" s="113" t="s">
        <v>36</v>
      </c>
      <c r="C40" s="114"/>
      <c r="D40" s="115"/>
      <c r="E40" s="116">
        <f>SUM(6+10+1+8)</f>
        <v>25</v>
      </c>
      <c r="F40" s="116">
        <f>SUM(3+4+10+2)</f>
        <v>19</v>
      </c>
      <c r="G40" s="116">
        <f>SUM(6+8+2+10)</f>
        <v>26</v>
      </c>
      <c r="H40" s="116">
        <f>SUM(6+8+6+7)</f>
        <v>27</v>
      </c>
      <c r="I40" s="132"/>
      <c r="J40" s="61">
        <f>SUM(E40:I40)</f>
        <v>97</v>
      </c>
      <c r="K40" s="63"/>
    </row>
    <row r="41" spans="2:11" ht="21">
      <c r="B41" s="113" t="s">
        <v>38</v>
      </c>
      <c r="C41" s="125"/>
      <c r="D41" s="126"/>
      <c r="E41" s="116">
        <f>SUM(8+2+9+1)</f>
        <v>20</v>
      </c>
      <c r="F41" s="116">
        <f>SUM(10+7+2+8)</f>
        <v>27</v>
      </c>
      <c r="G41" s="116">
        <f>SUM(1+10+6+6)</f>
        <v>23</v>
      </c>
      <c r="H41" s="116">
        <f>SUM(4+6+10+1)</f>
        <v>21</v>
      </c>
      <c r="I41" s="132"/>
      <c r="J41" s="61">
        <f>SUM(E41:I41)</f>
        <v>91</v>
      </c>
      <c r="K41" s="63"/>
    </row>
    <row r="42" spans="2:11" ht="21">
      <c r="B42" s="113" t="s">
        <v>39</v>
      </c>
      <c r="C42" s="114"/>
      <c r="D42" s="115"/>
      <c r="E42" s="116">
        <f>SUM(2+1+10+2)</f>
        <v>15</v>
      </c>
      <c r="F42" s="116">
        <f>SUM(4+3+2+10)</f>
        <v>19</v>
      </c>
      <c r="G42" s="116">
        <f>SUM(4+2+4+3)</f>
        <v>13</v>
      </c>
      <c r="H42" s="116">
        <f>SUM(10+2+2+9)</f>
        <v>23</v>
      </c>
      <c r="I42" s="132"/>
      <c r="J42" s="61">
        <f>SUM(E42:I42)</f>
        <v>70</v>
      </c>
      <c r="K42" s="63"/>
    </row>
    <row r="43" spans="3:11" ht="13.5" customHeight="1">
      <c r="C43" s="54"/>
      <c r="D43" s="54"/>
      <c r="E43" s="63"/>
      <c r="F43" s="63"/>
      <c r="G43" s="63"/>
      <c r="H43" s="63"/>
      <c r="I43" s="63"/>
      <c r="J43" s="63"/>
      <c r="K43" s="63"/>
    </row>
    <row r="44" spans="3:11" ht="13.5" customHeight="1">
      <c r="C44" s="54"/>
      <c r="D44" s="54"/>
      <c r="E44" s="63"/>
      <c r="F44" s="63"/>
      <c r="G44" s="63"/>
      <c r="H44" s="63"/>
      <c r="I44" s="63"/>
      <c r="J44" s="63"/>
      <c r="K44" s="63"/>
    </row>
    <row r="45" spans="3:11" ht="13.5" customHeight="1">
      <c r="C45" s="54"/>
      <c r="D45" s="54"/>
      <c r="E45" s="63"/>
      <c r="F45" s="63"/>
      <c r="G45" s="63"/>
      <c r="H45" s="63"/>
      <c r="I45" s="63"/>
      <c r="J45" s="63"/>
      <c r="K45" s="63"/>
    </row>
    <row r="46" spans="3:11" ht="13.5" customHeight="1">
      <c r="C46" s="54"/>
      <c r="D46" s="54"/>
      <c r="E46" s="63"/>
      <c r="F46" s="63"/>
      <c r="G46" s="63"/>
      <c r="H46" s="63"/>
      <c r="I46" s="63"/>
      <c r="J46" s="63"/>
      <c r="K46" s="63"/>
    </row>
    <row r="47" spans="3:11" ht="13.5" customHeight="1">
      <c r="C47" s="54"/>
      <c r="D47" s="54"/>
      <c r="E47" s="63"/>
      <c r="F47" s="63"/>
      <c r="G47" s="63"/>
      <c r="H47" s="63"/>
      <c r="I47" s="63"/>
      <c r="J47" s="63"/>
      <c r="K47" s="63"/>
    </row>
    <row r="48" spans="3:11" ht="13.5" customHeight="1">
      <c r="C48" s="54"/>
      <c r="D48" s="54"/>
      <c r="E48" s="63"/>
      <c r="F48" s="63"/>
      <c r="G48" s="63"/>
      <c r="H48" s="63"/>
      <c r="I48" s="63"/>
      <c r="J48" s="63"/>
      <c r="K48" s="63"/>
    </row>
    <row r="49" spans="3:11" ht="13.5" customHeight="1">
      <c r="C49" s="54"/>
      <c r="D49" s="54"/>
      <c r="E49" s="63"/>
      <c r="F49" s="63"/>
      <c r="G49" s="63"/>
      <c r="H49" s="63"/>
      <c r="I49" s="63"/>
      <c r="J49" s="63"/>
      <c r="K49" s="63"/>
    </row>
    <row r="50" spans="3:11" ht="13.5" customHeight="1">
      <c r="C50" s="54"/>
      <c r="D50" s="54"/>
      <c r="E50" s="63"/>
      <c r="F50" s="63"/>
      <c r="G50" s="63"/>
      <c r="H50" s="63"/>
      <c r="I50" s="63"/>
      <c r="J50" s="63"/>
      <c r="K50" s="63"/>
    </row>
    <row r="51" spans="3:11" ht="13.5" customHeight="1">
      <c r="C51" s="54"/>
      <c r="D51" s="54"/>
      <c r="E51" s="63"/>
      <c r="F51" s="63"/>
      <c r="G51" s="63"/>
      <c r="H51" s="63"/>
      <c r="I51" s="63"/>
      <c r="J51" s="63"/>
      <c r="K51" s="63"/>
    </row>
    <row r="52" spans="3:11" ht="13.5" customHeight="1">
      <c r="C52" s="54"/>
      <c r="D52" s="54"/>
      <c r="E52" s="63"/>
      <c r="F52" s="63"/>
      <c r="G52" s="63"/>
      <c r="H52" s="63"/>
      <c r="I52" s="63"/>
      <c r="J52" s="63"/>
      <c r="K52" s="63"/>
    </row>
    <row r="53" spans="3:11" ht="13.5" customHeight="1">
      <c r="C53" s="54"/>
      <c r="D53" s="54"/>
      <c r="E53" s="63"/>
      <c r="F53" s="63"/>
      <c r="G53" s="63"/>
      <c r="H53" s="63"/>
      <c r="I53" s="63"/>
      <c r="J53" s="63"/>
      <c r="K53" s="63"/>
    </row>
    <row r="54" spans="3:11" ht="13.5" customHeight="1">
      <c r="C54" s="54"/>
      <c r="D54" s="54"/>
      <c r="E54" s="63"/>
      <c r="F54" s="63"/>
      <c r="G54" s="63"/>
      <c r="H54" s="63"/>
      <c r="I54" s="63"/>
      <c r="J54" s="63"/>
      <c r="K54" s="63"/>
    </row>
    <row r="55" spans="3:11" ht="13.5" customHeight="1">
      <c r="C55" s="54"/>
      <c r="D55" s="54"/>
      <c r="E55" s="63"/>
      <c r="F55" s="63"/>
      <c r="G55" s="63"/>
      <c r="H55" s="63"/>
      <c r="I55" s="63"/>
      <c r="J55" s="63"/>
      <c r="K55" s="63"/>
    </row>
    <row r="56" spans="3:11" ht="13.5" customHeight="1">
      <c r="C56" s="54"/>
      <c r="D56" s="54"/>
      <c r="E56" s="63"/>
      <c r="F56" s="63"/>
      <c r="G56" s="63"/>
      <c r="H56" s="63"/>
      <c r="I56" s="63"/>
      <c r="J56" s="63"/>
      <c r="K56" s="63"/>
    </row>
    <row r="57" spans="4:11" ht="13.5" customHeight="1">
      <c r="D57" s="54"/>
      <c r="E57" s="54"/>
      <c r="F57" s="54"/>
      <c r="G57" s="54"/>
      <c r="H57" s="54"/>
      <c r="I57" s="54"/>
      <c r="J57" s="54"/>
      <c r="K57" s="54"/>
    </row>
    <row r="58" spans="4:11" ht="13.5" customHeight="1">
      <c r="D58" s="54"/>
      <c r="E58" s="54"/>
      <c r="F58" s="54"/>
      <c r="G58" s="54"/>
      <c r="H58" s="54"/>
      <c r="I58" s="54"/>
      <c r="J58" s="54"/>
      <c r="K58" s="54"/>
    </row>
    <row r="59" spans="4:11" ht="13.5" customHeight="1">
      <c r="D59" s="54"/>
      <c r="E59" s="54"/>
      <c r="F59" s="54"/>
      <c r="G59" s="54"/>
      <c r="H59" s="54"/>
      <c r="I59" s="54"/>
      <c r="J59" s="54"/>
      <c r="K59" s="54"/>
    </row>
    <row r="60" spans="4:11" ht="13.5" customHeight="1">
      <c r="D60" s="54"/>
      <c r="E60" s="54"/>
      <c r="F60" s="54"/>
      <c r="G60" s="54"/>
      <c r="H60" s="54"/>
      <c r="I60" s="54"/>
      <c r="J60" s="54"/>
      <c r="K60" s="54"/>
    </row>
    <row r="61" spans="4:11" ht="13.5" customHeight="1">
      <c r="D61" s="54"/>
      <c r="E61" s="54"/>
      <c r="F61" s="54"/>
      <c r="G61" s="54"/>
      <c r="H61" s="54"/>
      <c r="I61" s="54"/>
      <c r="J61" s="54"/>
      <c r="K61" s="54"/>
    </row>
    <row r="62" spans="4:11" ht="13.5" customHeight="1">
      <c r="D62" s="54"/>
      <c r="E62" s="54"/>
      <c r="F62" s="54"/>
      <c r="G62" s="54"/>
      <c r="H62" s="54"/>
      <c r="I62" s="54"/>
      <c r="J62" s="54"/>
      <c r="K62" s="54"/>
    </row>
    <row r="63" spans="4:11" ht="13.5" customHeight="1">
      <c r="D63" s="54"/>
      <c r="E63" s="54"/>
      <c r="F63" s="54"/>
      <c r="G63" s="54"/>
      <c r="H63" s="54"/>
      <c r="I63" s="54"/>
      <c r="J63" s="54"/>
      <c r="K63" s="54"/>
    </row>
    <row r="64" spans="4:11" ht="13.5" customHeight="1">
      <c r="D64" s="54"/>
      <c r="E64" s="54"/>
      <c r="F64" s="54"/>
      <c r="G64" s="54"/>
      <c r="H64" s="54"/>
      <c r="I64" s="54"/>
      <c r="J64" s="54"/>
      <c r="K64" s="54"/>
    </row>
    <row r="65" spans="4:11" ht="13.5" customHeight="1">
      <c r="D65" s="54"/>
      <c r="E65" s="54"/>
      <c r="F65" s="54"/>
      <c r="G65" s="54"/>
      <c r="H65" s="54"/>
      <c r="I65" s="54"/>
      <c r="J65" s="54"/>
      <c r="K65" s="54"/>
    </row>
  </sheetData>
  <sheetProtection/>
  <mergeCells count="1">
    <mergeCell ref="D7:E7"/>
  </mergeCells>
  <printOptions/>
  <pageMargins left="0.7" right="0.7" top="0.75" bottom="0.75" header="0.3" footer="0.3"/>
  <pageSetup horizontalDpi="600" verticalDpi="600" orientation="portrait" paperSize="9" scale="9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5"/>
  <sheetViews>
    <sheetView tabSelected="1" zoomScalePageLayoutView="0" workbookViewId="0" topLeftCell="A10">
      <selection activeCell="D11" sqref="D11"/>
    </sheetView>
  </sheetViews>
  <sheetFormatPr defaultColWidth="11.375" defaultRowHeight="15.75" customHeight="1"/>
  <cols>
    <col min="1" max="1" width="11.375" style="36" customWidth="1"/>
    <col min="2" max="3" width="11.375" style="37" customWidth="1"/>
    <col min="4" max="4" width="9.625" style="37" customWidth="1"/>
    <col min="5" max="7" width="7.625" style="37" bestFit="1" customWidth="1"/>
    <col min="8" max="8" width="8.875" style="37" customWidth="1"/>
    <col min="9" max="9" width="10.25390625" style="37" customWidth="1"/>
    <col min="10" max="10" width="6.625" style="37" bestFit="1" customWidth="1"/>
    <col min="11" max="11" width="9.625" style="37" customWidth="1"/>
    <col min="12" max="16384" width="11.375" style="37" customWidth="1"/>
  </cols>
  <sheetData>
    <row r="1" spans="1:11" s="34" customFormat="1" ht="20.25" customHeight="1">
      <c r="A1" s="33"/>
      <c r="D1" s="56" t="s">
        <v>5</v>
      </c>
      <c r="E1" s="56"/>
      <c r="F1" s="56"/>
      <c r="G1" s="56"/>
      <c r="H1" s="56"/>
      <c r="I1" s="56"/>
      <c r="J1" s="35"/>
      <c r="K1" s="35"/>
    </row>
    <row r="2" spans="1:11" s="34" customFormat="1" ht="15.75" customHeight="1">
      <c r="A2" s="33"/>
      <c r="D2" s="56"/>
      <c r="E2" s="56"/>
      <c r="F2" s="56"/>
      <c r="G2" s="56"/>
      <c r="H2" s="56"/>
      <c r="I2" s="56"/>
      <c r="J2" s="35"/>
      <c r="K2" s="35"/>
    </row>
    <row r="3" spans="1:11" s="34" customFormat="1" ht="21.75" customHeight="1">
      <c r="A3" s="33"/>
      <c r="D3" s="56" t="s">
        <v>27</v>
      </c>
      <c r="E3" s="56"/>
      <c r="F3" s="56"/>
      <c r="G3" s="56"/>
      <c r="H3" s="56"/>
      <c r="I3" s="56"/>
      <c r="J3" s="35"/>
      <c r="K3" s="35"/>
    </row>
    <row r="4" spans="4:11" ht="15.75" customHeight="1">
      <c r="D4" s="56"/>
      <c r="E4" s="56"/>
      <c r="F4" s="56"/>
      <c r="G4" s="56"/>
      <c r="H4" s="56"/>
      <c r="I4" s="56"/>
      <c r="J4" s="38"/>
      <c r="K4" s="38"/>
    </row>
    <row r="5" spans="4:11" ht="15.75" customHeight="1">
      <c r="D5" s="23" t="s">
        <v>34</v>
      </c>
      <c r="E5" s="56"/>
      <c r="F5" s="56"/>
      <c r="G5" s="56"/>
      <c r="H5" s="56"/>
      <c r="I5" s="56"/>
      <c r="J5" s="38"/>
      <c r="K5" s="38"/>
    </row>
    <row r="6" spans="3:11" ht="15.75" customHeight="1">
      <c r="C6" s="35"/>
      <c r="D6" s="38"/>
      <c r="E6" s="38"/>
      <c r="F6" s="38"/>
      <c r="G6" s="38"/>
      <c r="H6" s="38"/>
      <c r="I6" s="38"/>
      <c r="J6" s="38"/>
      <c r="K6" s="38"/>
    </row>
    <row r="7" spans="3:11" ht="15.75" customHeight="1">
      <c r="C7" s="38" t="s">
        <v>3</v>
      </c>
      <c r="D7" s="141" t="s">
        <v>77</v>
      </c>
      <c r="E7" s="39"/>
      <c r="G7" s="38"/>
      <c r="H7" s="38" t="s">
        <v>30</v>
      </c>
      <c r="I7" s="40"/>
      <c r="J7" s="38"/>
      <c r="K7" s="38"/>
    </row>
    <row r="8" spans="1:11" ht="15.75" customHeight="1" thickBot="1">
      <c r="A8" s="41"/>
      <c r="B8" s="42"/>
      <c r="C8" s="43"/>
      <c r="D8" s="43"/>
      <c r="E8" s="43"/>
      <c r="F8" s="43"/>
      <c r="G8" s="43"/>
      <c r="H8" s="43"/>
      <c r="I8" s="43"/>
      <c r="J8" s="38"/>
      <c r="K8" s="38"/>
    </row>
    <row r="9" spans="1:11" s="45" customFormat="1" ht="15.75" customHeight="1">
      <c r="A9" s="44" t="s">
        <v>7</v>
      </c>
      <c r="C9" s="13" t="s">
        <v>40</v>
      </c>
      <c r="D9" s="46"/>
      <c r="E9" s="47">
        <v>2</v>
      </c>
      <c r="G9" s="13" t="s">
        <v>39</v>
      </c>
      <c r="I9" s="47">
        <v>8</v>
      </c>
      <c r="J9" s="46"/>
      <c r="K9" s="46"/>
    </row>
    <row r="10" spans="1:11" s="45" customFormat="1" ht="15.75" customHeight="1">
      <c r="A10" s="44"/>
      <c r="C10" s="46"/>
      <c r="D10" s="46"/>
      <c r="E10" s="48"/>
      <c r="F10" s="46"/>
      <c r="G10" s="46"/>
      <c r="H10" s="46"/>
      <c r="I10" s="48"/>
      <c r="J10" s="46"/>
      <c r="K10" s="46"/>
    </row>
    <row r="11" spans="1:11" s="45" customFormat="1" ht="15.75" customHeight="1">
      <c r="A11" s="44"/>
      <c r="C11" s="13" t="s">
        <v>36</v>
      </c>
      <c r="E11" s="47">
        <v>10</v>
      </c>
      <c r="F11" s="47"/>
      <c r="G11" s="13" t="s">
        <v>35</v>
      </c>
      <c r="I11" s="47">
        <v>0</v>
      </c>
      <c r="J11" s="48"/>
      <c r="K11" s="48"/>
    </row>
    <row r="12" spans="1:11" s="45" customFormat="1" ht="15.75" customHeight="1">
      <c r="A12" s="44"/>
      <c r="E12" s="47"/>
      <c r="F12" s="47"/>
      <c r="I12" s="47"/>
      <c r="K12" s="47"/>
    </row>
    <row r="13" spans="1:11" s="45" customFormat="1" ht="15.75" customHeight="1">
      <c r="A13" s="44"/>
      <c r="C13" s="13" t="s">
        <v>37</v>
      </c>
      <c r="E13" s="47">
        <v>6</v>
      </c>
      <c r="F13" s="47"/>
      <c r="G13" s="13" t="s">
        <v>38</v>
      </c>
      <c r="I13" s="47">
        <v>4</v>
      </c>
      <c r="J13" s="47"/>
      <c r="K13" s="47"/>
    </row>
    <row r="14" spans="1:11" s="45" customFormat="1" ht="15.75" customHeight="1" thickBot="1">
      <c r="A14" s="49"/>
      <c r="B14" s="50"/>
      <c r="C14" s="50"/>
      <c r="D14" s="50"/>
      <c r="E14" s="51"/>
      <c r="F14" s="51"/>
      <c r="G14" s="50"/>
      <c r="H14" s="50"/>
      <c r="I14" s="51"/>
      <c r="J14" s="47"/>
      <c r="K14" s="47"/>
    </row>
    <row r="15" spans="1:11" s="45" customFormat="1" ht="15.75" customHeight="1">
      <c r="A15" s="44" t="s">
        <v>8</v>
      </c>
      <c r="C15" s="13" t="s">
        <v>73</v>
      </c>
      <c r="E15" s="47">
        <v>4</v>
      </c>
      <c r="F15" s="47"/>
      <c r="G15" s="13" t="s">
        <v>36</v>
      </c>
      <c r="I15" s="47">
        <v>6</v>
      </c>
      <c r="J15" s="47"/>
      <c r="K15" s="47"/>
    </row>
    <row r="16" spans="1:11" s="45" customFormat="1" ht="15.75" customHeight="1">
      <c r="A16" s="44"/>
      <c r="E16" s="47"/>
      <c r="F16" s="47"/>
      <c r="I16" s="47"/>
      <c r="J16" s="47"/>
      <c r="K16" s="47"/>
    </row>
    <row r="17" spans="1:11" s="45" customFormat="1" ht="15.75" customHeight="1">
      <c r="A17" s="44"/>
      <c r="C17" s="13" t="s">
        <v>37</v>
      </c>
      <c r="E17" s="47">
        <v>3</v>
      </c>
      <c r="F17" s="47"/>
      <c r="G17" s="13" t="s">
        <v>40</v>
      </c>
      <c r="I17" s="47">
        <v>7</v>
      </c>
      <c r="J17" s="47"/>
      <c r="K17" s="47"/>
    </row>
    <row r="18" spans="1:11" s="45" customFormat="1" ht="15.75" customHeight="1">
      <c r="A18" s="44"/>
      <c r="E18" s="47"/>
      <c r="F18" s="47"/>
      <c r="I18" s="47"/>
      <c r="J18" s="47"/>
      <c r="K18" s="47"/>
    </row>
    <row r="19" spans="1:11" s="45" customFormat="1" ht="15.75" customHeight="1">
      <c r="A19" s="44"/>
      <c r="C19" s="13" t="s">
        <v>35</v>
      </c>
      <c r="E19" s="47">
        <v>0</v>
      </c>
      <c r="F19" s="47"/>
      <c r="G19" s="13" t="s">
        <v>39</v>
      </c>
      <c r="I19" s="47">
        <v>10</v>
      </c>
      <c r="J19" s="47"/>
      <c r="K19" s="47"/>
    </row>
    <row r="20" spans="1:11" s="45" customFormat="1" ht="15.75" customHeight="1" thickBot="1">
      <c r="A20" s="49"/>
      <c r="B20" s="50"/>
      <c r="C20" s="50"/>
      <c r="D20" s="50"/>
      <c r="E20" s="51"/>
      <c r="F20" s="51"/>
      <c r="G20" s="50"/>
      <c r="H20" s="50"/>
      <c r="I20" s="51"/>
      <c r="J20" s="47"/>
      <c r="K20" s="47"/>
    </row>
    <row r="21" spans="1:11" s="45" customFormat="1" ht="15.75" customHeight="1">
      <c r="A21" s="44" t="s">
        <v>9</v>
      </c>
      <c r="C21" s="13" t="s">
        <v>37</v>
      </c>
      <c r="E21" s="47">
        <v>10</v>
      </c>
      <c r="F21" s="47"/>
      <c r="G21" s="13" t="s">
        <v>35</v>
      </c>
      <c r="I21" s="47">
        <v>0</v>
      </c>
      <c r="J21" s="47"/>
      <c r="K21" s="47"/>
    </row>
    <row r="22" spans="1:11" s="45" customFormat="1" ht="15.75" customHeight="1">
      <c r="A22" s="44"/>
      <c r="E22" s="47"/>
      <c r="F22" s="47"/>
      <c r="I22" s="47"/>
      <c r="J22" s="47"/>
      <c r="K22" s="47"/>
    </row>
    <row r="23" spans="1:11" s="45" customFormat="1" ht="15.75" customHeight="1">
      <c r="A23" s="44"/>
      <c r="C23" s="45" t="str">
        <f>G9</f>
        <v>XTREME B</v>
      </c>
      <c r="E23" s="47">
        <v>2</v>
      </c>
      <c r="F23" s="47"/>
      <c r="G23" s="13" t="s">
        <v>36</v>
      </c>
      <c r="I23" s="47">
        <v>8</v>
      </c>
      <c r="J23" s="47"/>
      <c r="K23" s="47"/>
    </row>
    <row r="24" spans="1:11" s="45" customFormat="1" ht="15.75" customHeight="1">
      <c r="A24" s="44"/>
      <c r="E24" s="47"/>
      <c r="F24" s="47"/>
      <c r="I24" s="47"/>
      <c r="J24" s="47"/>
      <c r="K24" s="47"/>
    </row>
    <row r="25" spans="1:11" s="45" customFormat="1" ht="15.75" customHeight="1">
      <c r="A25" s="44"/>
      <c r="C25" s="45" t="str">
        <f>G13</f>
        <v>SWEETRADE D</v>
      </c>
      <c r="E25" s="47">
        <v>1</v>
      </c>
      <c r="F25" s="47"/>
      <c r="G25" s="13" t="s">
        <v>40</v>
      </c>
      <c r="I25" s="47">
        <v>9</v>
      </c>
      <c r="J25" s="47"/>
      <c r="K25" s="47"/>
    </row>
    <row r="26" spans="1:11" s="45" customFormat="1" ht="15.75" customHeight="1" thickBot="1">
      <c r="A26" s="49"/>
      <c r="B26" s="50"/>
      <c r="C26" s="50"/>
      <c r="D26" s="50"/>
      <c r="E26" s="51"/>
      <c r="F26" s="51"/>
      <c r="G26" s="50"/>
      <c r="H26" s="50"/>
      <c r="I26" s="51"/>
      <c r="J26" s="47"/>
      <c r="K26" s="47"/>
    </row>
    <row r="27" spans="1:11" s="45" customFormat="1" ht="15.75" customHeight="1">
      <c r="A27" s="44" t="s">
        <v>10</v>
      </c>
      <c r="C27" s="13" t="s">
        <v>71</v>
      </c>
      <c r="E27" s="47">
        <v>10</v>
      </c>
      <c r="F27" s="47"/>
      <c r="G27" s="13" t="s">
        <v>40</v>
      </c>
      <c r="I27" s="47">
        <v>0</v>
      </c>
      <c r="J27" s="68"/>
      <c r="K27" s="47"/>
    </row>
    <row r="28" spans="1:9" s="45" customFormat="1" ht="15.75" customHeight="1">
      <c r="A28" s="44"/>
      <c r="E28" s="47"/>
      <c r="I28" s="47"/>
    </row>
    <row r="29" spans="1:11" s="45" customFormat="1" ht="15.75" customHeight="1">
      <c r="A29" s="44"/>
      <c r="C29" s="45" t="str">
        <f>G11</f>
        <v>ABSENT</v>
      </c>
      <c r="E29" s="47">
        <v>0</v>
      </c>
      <c r="F29" s="47"/>
      <c r="G29" s="13" t="s">
        <v>74</v>
      </c>
      <c r="I29" s="47">
        <v>10</v>
      </c>
      <c r="J29" s="47"/>
      <c r="K29" s="47"/>
    </row>
    <row r="30" spans="1:9" s="45" customFormat="1" ht="15.75" customHeight="1">
      <c r="A30" s="44"/>
      <c r="E30" s="47"/>
      <c r="I30" s="47"/>
    </row>
    <row r="31" spans="1:9" s="45" customFormat="1" ht="15.75" customHeight="1">
      <c r="A31" s="44"/>
      <c r="C31" s="13" t="s">
        <v>39</v>
      </c>
      <c r="E31" s="47">
        <v>8</v>
      </c>
      <c r="G31" s="45" t="str">
        <f>C13</f>
        <v>TERRASSA B</v>
      </c>
      <c r="I31" s="47">
        <v>2</v>
      </c>
    </row>
    <row r="32" spans="1:9" s="45" customFormat="1" ht="15.75" customHeight="1" thickBot="1">
      <c r="A32" s="49"/>
      <c r="B32" s="50"/>
      <c r="C32" s="50"/>
      <c r="D32" s="50"/>
      <c r="E32" s="51"/>
      <c r="F32" s="50"/>
      <c r="G32" s="50"/>
      <c r="H32" s="50"/>
      <c r="I32" s="51"/>
    </row>
    <row r="33" spans="1:9" ht="15.75" customHeight="1">
      <c r="A33" s="53"/>
      <c r="B33" s="54"/>
      <c r="C33" s="54"/>
      <c r="D33" s="54"/>
      <c r="E33" s="54"/>
      <c r="F33" s="54"/>
      <c r="G33" s="54"/>
      <c r="H33" s="54"/>
      <c r="I33" s="54"/>
    </row>
    <row r="35" spans="1:8" s="38" customFormat="1" ht="15.75" customHeight="1">
      <c r="A35" s="55"/>
      <c r="B35" s="7" t="s">
        <v>75</v>
      </c>
      <c r="H35" s="40"/>
    </row>
    <row r="37" spans="1:9" s="56" customFormat="1" ht="15.75" customHeight="1">
      <c r="A37" s="65" t="s">
        <v>12</v>
      </c>
      <c r="B37" s="66"/>
      <c r="C37" s="66"/>
      <c r="D37" s="67" t="s">
        <v>20</v>
      </c>
      <c r="E37" s="67" t="s">
        <v>21</v>
      </c>
      <c r="F37" s="67" t="s">
        <v>26</v>
      </c>
      <c r="G37" s="67" t="s">
        <v>28</v>
      </c>
      <c r="H37" s="67" t="s">
        <v>29</v>
      </c>
      <c r="I37" s="67" t="s">
        <v>2</v>
      </c>
    </row>
    <row r="38" spans="1:10" ht="15.75" customHeight="1">
      <c r="A38" s="133" t="s">
        <v>40</v>
      </c>
      <c r="B38" s="134"/>
      <c r="C38" s="135"/>
      <c r="D38" s="136">
        <f>SUM(10+9+7+9)</f>
        <v>35</v>
      </c>
      <c r="E38" s="136">
        <f>SUM(7+10+8+7)</f>
        <v>32</v>
      </c>
      <c r="F38" s="136">
        <f>SUM(9+2+10+7)</f>
        <v>28</v>
      </c>
      <c r="G38" s="136">
        <f>SUM(5+4+4+10)</f>
        <v>23</v>
      </c>
      <c r="H38" s="136">
        <f>SUM(2+7+9+0)</f>
        <v>18</v>
      </c>
      <c r="I38" s="28">
        <f>SUM(D38:H38)</f>
        <v>136</v>
      </c>
      <c r="J38" s="62"/>
    </row>
    <row r="39" spans="1:10" ht="15.75" customHeight="1">
      <c r="A39" s="137" t="s">
        <v>36</v>
      </c>
      <c r="B39" s="21"/>
      <c r="C39" s="21"/>
      <c r="D39" s="136">
        <f>SUM(6+10+1+8)</f>
        <v>25</v>
      </c>
      <c r="E39" s="136">
        <f>SUM(3+4+10+2)</f>
        <v>19</v>
      </c>
      <c r="F39" s="136">
        <f>SUM(6+8+2+10)</f>
        <v>26</v>
      </c>
      <c r="G39" s="136">
        <f>SUM(6+8+6+7)</f>
        <v>27</v>
      </c>
      <c r="H39" s="136">
        <f>SUM(10+6+8+10)</f>
        <v>34</v>
      </c>
      <c r="I39" s="28">
        <f>SUM(D39:H39)</f>
        <v>131</v>
      </c>
      <c r="J39" s="63"/>
    </row>
    <row r="40" spans="1:10" ht="15.75" customHeight="1">
      <c r="A40" s="133" t="s">
        <v>37</v>
      </c>
      <c r="B40" s="134"/>
      <c r="C40" s="135"/>
      <c r="D40" s="136">
        <f>SUM(4+8+3+10)</f>
        <v>25</v>
      </c>
      <c r="E40" s="136">
        <f>SUM(6+6+8+3)</f>
        <v>23</v>
      </c>
      <c r="F40" s="136">
        <f>SUM(10+8+8+4)</f>
        <v>30</v>
      </c>
      <c r="G40" s="136">
        <f>SUM(5+10+8+3)</f>
        <v>26</v>
      </c>
      <c r="H40" s="136">
        <f>SUM(6+3+10+2)</f>
        <v>21</v>
      </c>
      <c r="I40" s="28">
        <f>SUM(D40:H40)</f>
        <v>125</v>
      </c>
      <c r="J40" s="63"/>
    </row>
    <row r="41" spans="1:10" ht="15.75" customHeight="1">
      <c r="A41" s="133" t="s">
        <v>38</v>
      </c>
      <c r="B41" s="134"/>
      <c r="C41" s="138"/>
      <c r="D41" s="136">
        <f>SUM(8+2+9+1)</f>
        <v>20</v>
      </c>
      <c r="E41" s="136">
        <f>SUM(10+7+2+8)</f>
        <v>27</v>
      </c>
      <c r="F41" s="136">
        <f>SUM(1+10+6+6)</f>
        <v>23</v>
      </c>
      <c r="G41" s="136">
        <f>SUM(4+6+10+1)</f>
        <v>21</v>
      </c>
      <c r="H41" s="136">
        <f>SUM(4+4+1+10)</f>
        <v>19</v>
      </c>
      <c r="I41" s="28">
        <f>SUM(D41:H41)</f>
        <v>110</v>
      </c>
      <c r="J41" s="63"/>
    </row>
    <row r="42" spans="1:10" ht="15.75" customHeight="1">
      <c r="A42" s="133" t="s">
        <v>39</v>
      </c>
      <c r="B42" s="134"/>
      <c r="C42" s="135"/>
      <c r="D42" s="136">
        <f>SUM(2+1+10+2)</f>
        <v>15</v>
      </c>
      <c r="E42" s="136">
        <f>SUM(4+3+2+10)</f>
        <v>19</v>
      </c>
      <c r="F42" s="136">
        <f>SUM(4+2+4+3)</f>
        <v>13</v>
      </c>
      <c r="G42" s="136">
        <f>SUM(10+2+2+9)</f>
        <v>23</v>
      </c>
      <c r="H42" s="136">
        <f>SUM(8+10+2+8)</f>
        <v>28</v>
      </c>
      <c r="I42" s="28">
        <f>SUM(D42:H42)</f>
        <v>98</v>
      </c>
      <c r="J42" s="63"/>
    </row>
    <row r="43" spans="3:10" ht="15.75" customHeight="1">
      <c r="C43" s="54"/>
      <c r="D43" s="54"/>
      <c r="E43" s="63"/>
      <c r="F43" s="63"/>
      <c r="G43" s="63"/>
      <c r="H43" s="63"/>
      <c r="I43" s="63"/>
      <c r="J43" s="63"/>
    </row>
    <row r="44" spans="3:11" ht="15.75" customHeight="1">
      <c r="C44" s="54"/>
      <c r="D44" s="54"/>
      <c r="E44" s="63"/>
      <c r="F44" s="63"/>
      <c r="G44" s="63"/>
      <c r="H44" s="63"/>
      <c r="I44" s="63"/>
      <c r="J44" s="63"/>
      <c r="K44" s="63"/>
    </row>
    <row r="45" spans="3:11" ht="15.75" customHeight="1">
      <c r="C45" s="54"/>
      <c r="D45" s="54"/>
      <c r="E45" s="63"/>
      <c r="F45" s="63"/>
      <c r="G45" s="63"/>
      <c r="H45" s="63"/>
      <c r="I45" s="63"/>
      <c r="J45" s="63"/>
      <c r="K45" s="63"/>
    </row>
    <row r="46" spans="3:11" ht="15.75" customHeight="1">
      <c r="C46" s="54"/>
      <c r="D46" s="54"/>
      <c r="E46" s="63"/>
      <c r="F46" s="63"/>
      <c r="G46" s="63"/>
      <c r="H46" s="63"/>
      <c r="I46" s="63"/>
      <c r="J46" s="63"/>
      <c r="K46" s="63"/>
    </row>
    <row r="47" spans="3:11" ht="15.75" customHeight="1">
      <c r="C47" s="54"/>
      <c r="D47" s="54"/>
      <c r="E47" s="63"/>
      <c r="F47" s="63"/>
      <c r="G47" s="63"/>
      <c r="H47" s="63"/>
      <c r="I47" s="63"/>
      <c r="J47" s="63"/>
      <c r="K47" s="63"/>
    </row>
    <row r="48" spans="3:11" ht="15.75" customHeight="1">
      <c r="C48" s="54"/>
      <c r="D48" s="54"/>
      <c r="E48" s="63"/>
      <c r="F48" s="63"/>
      <c r="G48" s="63"/>
      <c r="H48" s="63"/>
      <c r="I48" s="63"/>
      <c r="J48" s="63"/>
      <c r="K48" s="63"/>
    </row>
    <row r="49" spans="3:11" ht="15.75" customHeight="1">
      <c r="C49" s="54"/>
      <c r="D49" s="54"/>
      <c r="E49" s="63"/>
      <c r="F49" s="63"/>
      <c r="G49" s="63"/>
      <c r="H49" s="63"/>
      <c r="I49" s="63"/>
      <c r="J49" s="63"/>
      <c r="K49" s="63"/>
    </row>
    <row r="50" spans="3:11" ht="15.75" customHeight="1">
      <c r="C50" s="54"/>
      <c r="D50" s="54"/>
      <c r="E50" s="63"/>
      <c r="F50" s="63"/>
      <c r="G50" s="63"/>
      <c r="H50" s="63"/>
      <c r="I50" s="63"/>
      <c r="J50" s="63"/>
      <c r="K50" s="63"/>
    </row>
    <row r="51" spans="3:11" ht="15.75" customHeight="1">
      <c r="C51" s="54"/>
      <c r="D51" s="54"/>
      <c r="E51" s="63"/>
      <c r="F51" s="63"/>
      <c r="G51" s="63"/>
      <c r="H51" s="63"/>
      <c r="I51" s="63"/>
      <c r="J51" s="63"/>
      <c r="K51" s="63"/>
    </row>
    <row r="52" spans="3:11" ht="15.75" customHeight="1">
      <c r="C52" s="54"/>
      <c r="D52" s="54"/>
      <c r="E52" s="63"/>
      <c r="F52" s="63"/>
      <c r="G52" s="63"/>
      <c r="H52" s="63"/>
      <c r="I52" s="63"/>
      <c r="J52" s="63"/>
      <c r="K52" s="63"/>
    </row>
    <row r="53" spans="3:11" ht="15.75" customHeight="1">
      <c r="C53" s="54"/>
      <c r="D53" s="54"/>
      <c r="E53" s="63"/>
      <c r="F53" s="63"/>
      <c r="G53" s="63"/>
      <c r="H53" s="63"/>
      <c r="I53" s="63"/>
      <c r="J53" s="63"/>
      <c r="K53" s="63"/>
    </row>
    <row r="54" spans="3:11" ht="15.75" customHeight="1">
      <c r="C54" s="54"/>
      <c r="D54" s="54"/>
      <c r="E54" s="63"/>
      <c r="F54" s="63"/>
      <c r="G54" s="63"/>
      <c r="H54" s="63"/>
      <c r="I54" s="63"/>
      <c r="J54" s="63"/>
      <c r="K54" s="63"/>
    </row>
    <row r="55" spans="3:11" ht="15.75" customHeight="1">
      <c r="C55" s="54"/>
      <c r="D55" s="54"/>
      <c r="E55" s="63"/>
      <c r="F55" s="63"/>
      <c r="G55" s="63"/>
      <c r="H55" s="63"/>
      <c r="I55" s="63"/>
      <c r="J55" s="63"/>
      <c r="K55" s="63"/>
    </row>
    <row r="56" spans="3:11" ht="15.75" customHeight="1">
      <c r="C56" s="54"/>
      <c r="D56" s="54"/>
      <c r="E56" s="63"/>
      <c r="F56" s="63"/>
      <c r="G56" s="63"/>
      <c r="H56" s="63"/>
      <c r="I56" s="63"/>
      <c r="J56" s="63"/>
      <c r="K56" s="63"/>
    </row>
    <row r="57" spans="4:11" ht="15.75" customHeight="1">
      <c r="D57" s="54"/>
      <c r="E57" s="54"/>
      <c r="F57" s="54"/>
      <c r="G57" s="54"/>
      <c r="H57" s="54"/>
      <c r="I57" s="54"/>
      <c r="J57" s="54"/>
      <c r="K57" s="54"/>
    </row>
    <row r="58" spans="4:11" ht="15.75" customHeight="1">
      <c r="D58" s="54"/>
      <c r="E58" s="54"/>
      <c r="F58" s="54"/>
      <c r="G58" s="54"/>
      <c r="H58" s="54"/>
      <c r="I58" s="54"/>
      <c r="J58" s="54"/>
      <c r="K58" s="54"/>
    </row>
    <row r="59" spans="4:11" ht="15.75" customHeight="1">
      <c r="D59" s="54"/>
      <c r="E59" s="54"/>
      <c r="F59" s="54"/>
      <c r="G59" s="54"/>
      <c r="H59" s="54"/>
      <c r="I59" s="54"/>
      <c r="J59" s="54"/>
      <c r="K59" s="54"/>
    </row>
    <row r="60" spans="4:11" ht="15.75" customHeight="1">
      <c r="D60" s="54"/>
      <c r="E60" s="54"/>
      <c r="F60" s="54"/>
      <c r="G60" s="54"/>
      <c r="H60" s="54"/>
      <c r="I60" s="54"/>
      <c r="J60" s="54"/>
      <c r="K60" s="54"/>
    </row>
    <row r="61" spans="4:11" ht="15.75" customHeight="1">
      <c r="D61" s="54"/>
      <c r="E61" s="54"/>
      <c r="F61" s="54"/>
      <c r="G61" s="54"/>
      <c r="H61" s="54"/>
      <c r="I61" s="54"/>
      <c r="J61" s="54"/>
      <c r="K61" s="54"/>
    </row>
    <row r="62" spans="4:11" ht="15.75" customHeight="1">
      <c r="D62" s="54"/>
      <c r="E62" s="54"/>
      <c r="F62" s="54"/>
      <c r="G62" s="54"/>
      <c r="H62" s="54"/>
      <c r="I62" s="54"/>
      <c r="J62" s="54"/>
      <c r="K62" s="54"/>
    </row>
    <row r="63" spans="4:11" ht="15.75" customHeight="1">
      <c r="D63" s="54"/>
      <c r="E63" s="54"/>
      <c r="F63" s="54"/>
      <c r="G63" s="54"/>
      <c r="H63" s="54"/>
      <c r="I63" s="54"/>
      <c r="J63" s="54"/>
      <c r="K63" s="54"/>
    </row>
    <row r="64" spans="4:11" ht="15.75" customHeight="1">
      <c r="D64" s="54"/>
      <c r="E64" s="54"/>
      <c r="F64" s="54"/>
      <c r="G64" s="54"/>
      <c r="H64" s="54"/>
      <c r="I64" s="54"/>
      <c r="J64" s="54"/>
      <c r="K64" s="54"/>
    </row>
    <row r="65" spans="4:11" ht="15.75" customHeight="1">
      <c r="D65" s="54"/>
      <c r="E65" s="54"/>
      <c r="F65" s="54"/>
      <c r="G65" s="54"/>
      <c r="H65" s="54"/>
      <c r="I65" s="54"/>
      <c r="J65" s="54"/>
      <c r="K65" s="54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90"/>
  <sheetViews>
    <sheetView zoomScalePageLayoutView="0" workbookViewId="0" topLeftCell="D1">
      <pane ySplit="3" topLeftCell="A27" activePane="bottomLeft" state="frozen"/>
      <selection pane="topLeft" activeCell="B1" sqref="B1"/>
      <selection pane="bottomLeft" activeCell="B4" sqref="B4:AZ32"/>
    </sheetView>
  </sheetViews>
  <sheetFormatPr defaultColWidth="9.625" defaultRowHeight="12.75"/>
  <cols>
    <col min="1" max="1" width="3.875" style="72" customWidth="1"/>
    <col min="2" max="2" width="5.00390625" style="73" customWidth="1"/>
    <col min="3" max="3" width="28.125" style="73" customWidth="1"/>
    <col min="4" max="4" width="15.25390625" style="73" bestFit="1" customWidth="1"/>
    <col min="5" max="8" width="3.50390625" style="73" hidden="1" customWidth="1"/>
    <col min="9" max="9" width="4.375" style="73" hidden="1" customWidth="1"/>
    <col min="10" max="23" width="3.50390625" style="73" hidden="1" customWidth="1"/>
    <col min="24" max="24" width="3.50390625" style="74" hidden="1" customWidth="1"/>
    <col min="25" max="36" width="3.625" style="73" hidden="1" customWidth="1"/>
    <col min="37" max="44" width="3.625" style="73" customWidth="1"/>
    <col min="45" max="45" width="5.50390625" style="73" bestFit="1" customWidth="1"/>
    <col min="46" max="49" width="5.625" style="73" customWidth="1"/>
    <col min="50" max="50" width="6.125" style="73" customWidth="1"/>
    <col min="51" max="51" width="7.375" style="73" bestFit="1" customWidth="1"/>
    <col min="52" max="52" width="10.125" style="73" bestFit="1" customWidth="1"/>
    <col min="53" max="16384" width="9.625" style="73" customWidth="1"/>
  </cols>
  <sheetData>
    <row r="1" spans="1:51" s="70" customFormat="1" ht="15.75">
      <c r="A1" s="69"/>
      <c r="C1" s="70" t="s">
        <v>4</v>
      </c>
      <c r="AS1" s="71"/>
      <c r="AT1" s="71"/>
      <c r="AU1" s="71"/>
      <c r="AV1" s="71"/>
      <c r="AW1" s="71"/>
      <c r="AX1" s="71"/>
      <c r="AY1" s="71"/>
    </row>
    <row r="2" spans="5:53" ht="12.75"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</row>
    <row r="3" spans="1:52" s="70" customFormat="1" ht="15.75">
      <c r="A3" s="75"/>
      <c r="B3" s="76" t="s">
        <v>13</v>
      </c>
      <c r="C3" s="76" t="s">
        <v>0</v>
      </c>
      <c r="D3" s="76" t="s">
        <v>1</v>
      </c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5" t="s">
        <v>16</v>
      </c>
      <c r="AT3" s="75" t="s">
        <v>17</v>
      </c>
      <c r="AU3" s="75" t="s">
        <v>18</v>
      </c>
      <c r="AV3" s="75" t="s">
        <v>32</v>
      </c>
      <c r="AW3" s="75" t="s">
        <v>33</v>
      </c>
      <c r="AX3" s="75" t="s">
        <v>19</v>
      </c>
      <c r="AY3" s="75" t="s">
        <v>15</v>
      </c>
      <c r="AZ3" s="75" t="s">
        <v>14</v>
      </c>
    </row>
    <row r="4" spans="1:52" ht="12.75">
      <c r="A4" s="77">
        <v>1</v>
      </c>
      <c r="B4" s="81">
        <v>3284</v>
      </c>
      <c r="C4" s="128" t="s">
        <v>49</v>
      </c>
      <c r="D4" s="128" t="s">
        <v>38</v>
      </c>
      <c r="E4" s="81">
        <v>140</v>
      </c>
      <c r="F4" s="81">
        <v>172</v>
      </c>
      <c r="G4" s="81">
        <v>186</v>
      </c>
      <c r="H4" s="81">
        <v>175</v>
      </c>
      <c r="I4" s="81">
        <v>185</v>
      </c>
      <c r="J4" s="81">
        <v>150</v>
      </c>
      <c r="K4" s="81">
        <v>173</v>
      </c>
      <c r="L4" s="81">
        <v>167</v>
      </c>
      <c r="M4" s="81">
        <v>142</v>
      </c>
      <c r="N4" s="81">
        <v>165</v>
      </c>
      <c r="O4" s="78">
        <v>193</v>
      </c>
      <c r="P4" s="78">
        <v>164</v>
      </c>
      <c r="Q4" s="78">
        <v>183</v>
      </c>
      <c r="R4" s="78">
        <v>169</v>
      </c>
      <c r="S4" s="78">
        <v>150</v>
      </c>
      <c r="T4" s="78">
        <v>196</v>
      </c>
      <c r="U4" s="78">
        <v>144</v>
      </c>
      <c r="V4" s="78">
        <v>153</v>
      </c>
      <c r="W4" s="78">
        <v>170</v>
      </c>
      <c r="X4" s="79">
        <v>183</v>
      </c>
      <c r="Y4" s="78">
        <v>120</v>
      </c>
      <c r="Z4" s="78">
        <v>198</v>
      </c>
      <c r="AA4" s="78">
        <v>155</v>
      </c>
      <c r="AB4" s="79">
        <v>150</v>
      </c>
      <c r="AC4" s="78">
        <v>158</v>
      </c>
      <c r="AD4" s="78">
        <v>132</v>
      </c>
      <c r="AE4" s="78">
        <v>187</v>
      </c>
      <c r="AF4" s="78">
        <v>173</v>
      </c>
      <c r="AG4" s="78">
        <v>152</v>
      </c>
      <c r="AH4" s="78">
        <v>179</v>
      </c>
      <c r="AI4" s="78">
        <v>157</v>
      </c>
      <c r="AJ4" s="78">
        <v>101</v>
      </c>
      <c r="AK4" s="78">
        <v>194</v>
      </c>
      <c r="AL4" s="78">
        <v>186</v>
      </c>
      <c r="AM4" s="78">
        <v>150</v>
      </c>
      <c r="AN4" s="78">
        <v>179</v>
      </c>
      <c r="AO4" s="78">
        <v>160</v>
      </c>
      <c r="AP4" s="78">
        <v>209</v>
      </c>
      <c r="AQ4" s="78">
        <v>194</v>
      </c>
      <c r="AR4" s="78">
        <v>174</v>
      </c>
      <c r="AS4" s="77">
        <f aca="true" t="shared" si="0" ref="AS4:AS49">SUM(E4:L4)</f>
        <v>1348</v>
      </c>
      <c r="AT4" s="77">
        <f aca="true" t="shared" si="1" ref="AT4:AT49">SUM(M4:T4)</f>
        <v>1362</v>
      </c>
      <c r="AU4" s="129">
        <f aca="true" t="shared" si="2" ref="AU4:AU49">SUM(U4:AB4)</f>
        <v>1273</v>
      </c>
      <c r="AV4" s="77">
        <f aca="true" t="shared" si="3" ref="AV4:AV49">SUM(AC4:AJ4)</f>
        <v>1239</v>
      </c>
      <c r="AW4" s="77">
        <f aca="true" t="shared" si="4" ref="AW4:AW49">SUM(AK4:AR4)</f>
        <v>1446</v>
      </c>
      <c r="AX4" s="77">
        <f aca="true" t="shared" si="5" ref="AX4:AX49">SUM(AS4:AW4)</f>
        <v>6668</v>
      </c>
      <c r="AY4" s="77">
        <f aca="true" t="shared" si="6" ref="AY4:AY49">COUNT(E4:AR4)</f>
        <v>40</v>
      </c>
      <c r="AZ4" s="80">
        <f aca="true" t="shared" si="7" ref="AZ4:AZ49">(AX4/AY4)</f>
        <v>166.7</v>
      </c>
    </row>
    <row r="5" spans="1:52" ht="12.75">
      <c r="A5" s="77">
        <v>2</v>
      </c>
      <c r="B5" s="78">
        <v>1978</v>
      </c>
      <c r="C5" s="127" t="s">
        <v>47</v>
      </c>
      <c r="D5" s="127" t="s">
        <v>37</v>
      </c>
      <c r="E5" s="78">
        <v>123</v>
      </c>
      <c r="F5" s="78">
        <v>217</v>
      </c>
      <c r="G5" s="78">
        <v>165</v>
      </c>
      <c r="H5" s="78">
        <v>173</v>
      </c>
      <c r="I5" s="78">
        <v>203</v>
      </c>
      <c r="J5" s="78">
        <v>133</v>
      </c>
      <c r="K5" s="78">
        <v>109</v>
      </c>
      <c r="L5" s="78">
        <v>116</v>
      </c>
      <c r="M5" s="78">
        <v>134</v>
      </c>
      <c r="N5" s="78">
        <v>143</v>
      </c>
      <c r="O5" s="78"/>
      <c r="P5" s="78"/>
      <c r="Q5" s="78">
        <v>173</v>
      </c>
      <c r="R5" s="78">
        <v>147</v>
      </c>
      <c r="S5" s="78">
        <v>163</v>
      </c>
      <c r="T5" s="78">
        <v>177</v>
      </c>
      <c r="U5" s="78"/>
      <c r="V5" s="78"/>
      <c r="W5" s="78">
        <v>191</v>
      </c>
      <c r="X5" s="79">
        <v>168</v>
      </c>
      <c r="Y5" s="78">
        <v>178</v>
      </c>
      <c r="Z5" s="78">
        <v>158</v>
      </c>
      <c r="AA5" s="78">
        <v>190</v>
      </c>
      <c r="AB5" s="78">
        <v>186</v>
      </c>
      <c r="AC5" s="78">
        <v>230</v>
      </c>
      <c r="AD5" s="78">
        <v>135</v>
      </c>
      <c r="AE5" s="78"/>
      <c r="AF5" s="78">
        <v>211</v>
      </c>
      <c r="AG5" s="78">
        <v>161</v>
      </c>
      <c r="AH5" s="78">
        <v>211</v>
      </c>
      <c r="AI5" s="78">
        <v>145</v>
      </c>
      <c r="AJ5" s="78">
        <v>140</v>
      </c>
      <c r="AK5" s="78"/>
      <c r="AL5" s="78"/>
      <c r="AM5" s="78"/>
      <c r="AN5" s="78"/>
      <c r="AO5" s="78"/>
      <c r="AP5" s="78"/>
      <c r="AQ5" s="78"/>
      <c r="AR5" s="78"/>
      <c r="AS5" s="77">
        <f t="shared" si="0"/>
        <v>1239</v>
      </c>
      <c r="AT5" s="77">
        <f t="shared" si="1"/>
        <v>937</v>
      </c>
      <c r="AU5" s="129">
        <f t="shared" si="2"/>
        <v>1071</v>
      </c>
      <c r="AV5" s="77">
        <f t="shared" si="3"/>
        <v>1233</v>
      </c>
      <c r="AW5" s="77">
        <f t="shared" si="4"/>
        <v>0</v>
      </c>
      <c r="AX5" s="77">
        <f t="shared" si="5"/>
        <v>4480</v>
      </c>
      <c r="AY5" s="77">
        <f t="shared" si="6"/>
        <v>27</v>
      </c>
      <c r="AZ5" s="80">
        <f t="shared" si="7"/>
        <v>165.92592592592592</v>
      </c>
    </row>
    <row r="6" spans="1:52" ht="12.75">
      <c r="A6" s="77">
        <v>3</v>
      </c>
      <c r="B6" s="78">
        <v>941</v>
      </c>
      <c r="C6" s="127" t="s">
        <v>45</v>
      </c>
      <c r="D6" s="128" t="s">
        <v>37</v>
      </c>
      <c r="E6" s="81">
        <v>246</v>
      </c>
      <c r="F6" s="81">
        <v>173</v>
      </c>
      <c r="G6" s="81">
        <v>173</v>
      </c>
      <c r="H6" s="81">
        <v>171</v>
      </c>
      <c r="I6" s="81">
        <v>143</v>
      </c>
      <c r="J6" s="81">
        <v>142</v>
      </c>
      <c r="K6" s="81">
        <v>174</v>
      </c>
      <c r="L6" s="81">
        <v>168</v>
      </c>
      <c r="M6" s="79">
        <v>192</v>
      </c>
      <c r="N6" s="79">
        <v>164</v>
      </c>
      <c r="O6" s="79">
        <v>136</v>
      </c>
      <c r="P6" s="79">
        <v>137</v>
      </c>
      <c r="Q6" s="79"/>
      <c r="R6" s="79"/>
      <c r="S6" s="79">
        <v>164</v>
      </c>
      <c r="T6" s="79">
        <v>164</v>
      </c>
      <c r="U6" s="78">
        <v>161</v>
      </c>
      <c r="V6" s="78">
        <v>164</v>
      </c>
      <c r="W6" s="78">
        <v>176</v>
      </c>
      <c r="X6" s="79">
        <v>197</v>
      </c>
      <c r="Y6" s="78">
        <v>181</v>
      </c>
      <c r="Z6" s="78">
        <v>177</v>
      </c>
      <c r="AA6" s="78">
        <v>168</v>
      </c>
      <c r="AB6" s="78">
        <v>155</v>
      </c>
      <c r="AC6" s="78">
        <v>169</v>
      </c>
      <c r="AD6" s="78">
        <v>137</v>
      </c>
      <c r="AE6" s="78"/>
      <c r="AF6" s="78"/>
      <c r="AG6" s="78">
        <v>171</v>
      </c>
      <c r="AH6" s="78">
        <v>166</v>
      </c>
      <c r="AI6" s="78">
        <v>168</v>
      </c>
      <c r="AJ6" s="78">
        <v>163</v>
      </c>
      <c r="AK6" s="78">
        <v>155</v>
      </c>
      <c r="AL6" s="78">
        <v>156</v>
      </c>
      <c r="AM6" s="78">
        <v>146</v>
      </c>
      <c r="AN6" s="78">
        <v>137</v>
      </c>
      <c r="AO6" s="78"/>
      <c r="AP6" s="78"/>
      <c r="AQ6" s="78">
        <v>181</v>
      </c>
      <c r="AR6" s="78">
        <v>138</v>
      </c>
      <c r="AS6" s="77">
        <f t="shared" si="0"/>
        <v>1390</v>
      </c>
      <c r="AT6" s="77">
        <f t="shared" si="1"/>
        <v>957</v>
      </c>
      <c r="AU6" s="129">
        <f t="shared" si="2"/>
        <v>1379</v>
      </c>
      <c r="AV6" s="77">
        <f t="shared" si="3"/>
        <v>974</v>
      </c>
      <c r="AW6" s="77">
        <f t="shared" si="4"/>
        <v>913</v>
      </c>
      <c r="AX6" s="77">
        <f t="shared" si="5"/>
        <v>5613</v>
      </c>
      <c r="AY6" s="77">
        <f t="shared" si="6"/>
        <v>34</v>
      </c>
      <c r="AZ6" s="80">
        <f t="shared" si="7"/>
        <v>165.08823529411765</v>
      </c>
    </row>
    <row r="7" spans="1:52" ht="12.75">
      <c r="A7" s="77">
        <v>4</v>
      </c>
      <c r="B7" s="78">
        <v>3472</v>
      </c>
      <c r="C7" s="127" t="s">
        <v>69</v>
      </c>
      <c r="D7" s="127" t="s">
        <v>39</v>
      </c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>
        <v>168</v>
      </c>
      <c r="V7" s="78">
        <v>181</v>
      </c>
      <c r="W7" s="78">
        <v>173</v>
      </c>
      <c r="X7" s="79">
        <v>155</v>
      </c>
      <c r="Y7" s="78">
        <v>146</v>
      </c>
      <c r="Z7" s="78">
        <v>184</v>
      </c>
      <c r="AA7" s="78">
        <v>179</v>
      </c>
      <c r="AB7" s="78">
        <v>155</v>
      </c>
      <c r="AC7" s="78">
        <v>152</v>
      </c>
      <c r="AD7" s="78">
        <v>201</v>
      </c>
      <c r="AE7" s="78">
        <v>135</v>
      </c>
      <c r="AF7" s="78">
        <v>175</v>
      </c>
      <c r="AG7" s="78">
        <v>182</v>
      </c>
      <c r="AH7" s="78">
        <v>115</v>
      </c>
      <c r="AI7" s="78">
        <v>199</v>
      </c>
      <c r="AJ7" s="78">
        <v>167</v>
      </c>
      <c r="AK7" s="78">
        <v>154</v>
      </c>
      <c r="AL7" s="78">
        <v>132</v>
      </c>
      <c r="AM7" s="78">
        <v>156</v>
      </c>
      <c r="AN7" s="78">
        <v>157</v>
      </c>
      <c r="AO7" s="78">
        <v>149</v>
      </c>
      <c r="AP7" s="78">
        <v>159</v>
      </c>
      <c r="AQ7" s="78">
        <v>211</v>
      </c>
      <c r="AR7" s="78">
        <v>161</v>
      </c>
      <c r="AS7" s="77">
        <f t="shared" si="0"/>
        <v>0</v>
      </c>
      <c r="AT7" s="77">
        <f t="shared" si="1"/>
        <v>0</v>
      </c>
      <c r="AU7" s="129">
        <f t="shared" si="2"/>
        <v>1341</v>
      </c>
      <c r="AV7" s="77">
        <f t="shared" si="3"/>
        <v>1326</v>
      </c>
      <c r="AW7" s="77">
        <f t="shared" si="4"/>
        <v>1279</v>
      </c>
      <c r="AX7" s="77">
        <f t="shared" si="5"/>
        <v>3946</v>
      </c>
      <c r="AY7" s="77">
        <f t="shared" si="6"/>
        <v>24</v>
      </c>
      <c r="AZ7" s="80">
        <f t="shared" si="7"/>
        <v>164.41666666666666</v>
      </c>
    </row>
    <row r="8" spans="1:52" ht="12.75">
      <c r="A8" s="77">
        <v>5</v>
      </c>
      <c r="B8" s="78">
        <v>3501</v>
      </c>
      <c r="C8" s="127" t="s">
        <v>56</v>
      </c>
      <c r="D8" s="127" t="s">
        <v>39</v>
      </c>
      <c r="E8" s="78">
        <v>165</v>
      </c>
      <c r="F8" s="78">
        <v>172</v>
      </c>
      <c r="G8" s="78">
        <v>149</v>
      </c>
      <c r="H8" s="78">
        <v>150</v>
      </c>
      <c r="I8" s="78">
        <v>130</v>
      </c>
      <c r="J8" s="78">
        <v>139</v>
      </c>
      <c r="K8" s="78">
        <v>156</v>
      </c>
      <c r="L8" s="78">
        <v>111</v>
      </c>
      <c r="M8" s="78">
        <v>135</v>
      </c>
      <c r="N8" s="78">
        <v>153</v>
      </c>
      <c r="O8" s="78">
        <v>188</v>
      </c>
      <c r="P8" s="78">
        <v>144</v>
      </c>
      <c r="Q8" s="78">
        <v>192</v>
      </c>
      <c r="R8" s="78">
        <v>146</v>
      </c>
      <c r="S8" s="78">
        <v>154</v>
      </c>
      <c r="T8" s="78">
        <v>194</v>
      </c>
      <c r="U8" s="78">
        <v>162</v>
      </c>
      <c r="V8" s="78">
        <v>152</v>
      </c>
      <c r="W8" s="78">
        <v>189</v>
      </c>
      <c r="X8" s="79">
        <v>216</v>
      </c>
      <c r="Y8" s="78">
        <v>179</v>
      </c>
      <c r="Z8" s="78"/>
      <c r="AA8" s="78"/>
      <c r="AB8" s="78"/>
      <c r="AC8" s="78">
        <v>235</v>
      </c>
      <c r="AD8" s="78">
        <v>146</v>
      </c>
      <c r="AE8" s="78"/>
      <c r="AF8" s="78"/>
      <c r="AG8" s="78">
        <v>143</v>
      </c>
      <c r="AH8" s="78">
        <v>150</v>
      </c>
      <c r="AI8" s="78">
        <v>179</v>
      </c>
      <c r="AJ8" s="78">
        <v>195</v>
      </c>
      <c r="AK8" s="78">
        <v>161</v>
      </c>
      <c r="AL8" s="78">
        <v>176</v>
      </c>
      <c r="AM8" s="78">
        <v>152</v>
      </c>
      <c r="AN8" s="78">
        <v>162</v>
      </c>
      <c r="AO8" s="78">
        <v>196</v>
      </c>
      <c r="AP8" s="78">
        <v>136</v>
      </c>
      <c r="AQ8" s="78">
        <v>157</v>
      </c>
      <c r="AR8" s="78">
        <v>178</v>
      </c>
      <c r="AS8" s="77">
        <f t="shared" si="0"/>
        <v>1172</v>
      </c>
      <c r="AT8" s="77">
        <f t="shared" si="1"/>
        <v>1306</v>
      </c>
      <c r="AU8" s="129">
        <f t="shared" si="2"/>
        <v>898</v>
      </c>
      <c r="AV8" s="77">
        <f t="shared" si="3"/>
        <v>1048</v>
      </c>
      <c r="AW8" s="77">
        <f t="shared" si="4"/>
        <v>1318</v>
      </c>
      <c r="AX8" s="77">
        <f t="shared" si="5"/>
        <v>5742</v>
      </c>
      <c r="AY8" s="77">
        <f t="shared" si="6"/>
        <v>35</v>
      </c>
      <c r="AZ8" s="80">
        <f t="shared" si="7"/>
        <v>164.05714285714285</v>
      </c>
    </row>
    <row r="9" spans="1:52" ht="12.75">
      <c r="A9" s="77">
        <v>6</v>
      </c>
      <c r="B9" s="78">
        <v>2030</v>
      </c>
      <c r="C9" s="127" t="s">
        <v>64</v>
      </c>
      <c r="D9" s="127" t="s">
        <v>40</v>
      </c>
      <c r="E9" s="78"/>
      <c r="F9" s="78"/>
      <c r="G9" s="78"/>
      <c r="H9" s="78"/>
      <c r="I9" s="78"/>
      <c r="J9" s="78"/>
      <c r="K9" s="78"/>
      <c r="L9" s="78"/>
      <c r="M9" s="78">
        <v>190</v>
      </c>
      <c r="N9" s="78">
        <v>104</v>
      </c>
      <c r="O9" s="78"/>
      <c r="P9" s="78">
        <v>136</v>
      </c>
      <c r="Q9" s="78"/>
      <c r="R9" s="78"/>
      <c r="S9" s="78">
        <v>149</v>
      </c>
      <c r="T9" s="78"/>
      <c r="U9" s="78">
        <v>150</v>
      </c>
      <c r="V9" s="78">
        <v>133</v>
      </c>
      <c r="W9" s="78"/>
      <c r="X9" s="79">
        <v>141</v>
      </c>
      <c r="Y9" s="78">
        <v>198</v>
      </c>
      <c r="Z9" s="78">
        <v>166</v>
      </c>
      <c r="AA9" s="78">
        <v>158</v>
      </c>
      <c r="AB9" s="78">
        <v>166</v>
      </c>
      <c r="AC9" s="78">
        <v>130</v>
      </c>
      <c r="AD9" s="78">
        <v>154</v>
      </c>
      <c r="AE9" s="78">
        <v>162</v>
      </c>
      <c r="AF9" s="78">
        <v>193</v>
      </c>
      <c r="AG9" s="78">
        <v>179</v>
      </c>
      <c r="AH9" s="78"/>
      <c r="AI9" s="78">
        <v>148</v>
      </c>
      <c r="AJ9" s="78">
        <v>167</v>
      </c>
      <c r="AK9" s="78">
        <v>179</v>
      </c>
      <c r="AL9" s="78">
        <v>156</v>
      </c>
      <c r="AM9" s="78"/>
      <c r="AN9" s="78">
        <v>210</v>
      </c>
      <c r="AO9" s="78">
        <v>114</v>
      </c>
      <c r="AP9" s="78">
        <v>214</v>
      </c>
      <c r="AQ9" s="78"/>
      <c r="AR9" s="78"/>
      <c r="AS9" s="77">
        <f t="shared" si="0"/>
        <v>0</v>
      </c>
      <c r="AT9" s="77">
        <f t="shared" si="1"/>
        <v>579</v>
      </c>
      <c r="AU9" s="129">
        <f t="shared" si="2"/>
        <v>1112</v>
      </c>
      <c r="AV9" s="77">
        <f t="shared" si="3"/>
        <v>1133</v>
      </c>
      <c r="AW9" s="77">
        <f t="shared" si="4"/>
        <v>873</v>
      </c>
      <c r="AX9" s="77">
        <f t="shared" si="5"/>
        <v>3697</v>
      </c>
      <c r="AY9" s="77">
        <f t="shared" si="6"/>
        <v>23</v>
      </c>
      <c r="AZ9" s="80">
        <f t="shared" si="7"/>
        <v>160.7391304347826</v>
      </c>
    </row>
    <row r="10" spans="1:52" ht="12.75">
      <c r="A10" s="77">
        <v>7</v>
      </c>
      <c r="B10" s="78">
        <v>2260</v>
      </c>
      <c r="C10" s="127" t="s">
        <v>53</v>
      </c>
      <c r="D10" s="127" t="s">
        <v>39</v>
      </c>
      <c r="E10" s="78">
        <v>125</v>
      </c>
      <c r="F10" s="78">
        <v>157</v>
      </c>
      <c r="G10" s="78">
        <v>148</v>
      </c>
      <c r="H10" s="78">
        <v>134</v>
      </c>
      <c r="I10" s="78"/>
      <c r="J10" s="78"/>
      <c r="K10" s="78">
        <v>122</v>
      </c>
      <c r="L10" s="78">
        <v>177</v>
      </c>
      <c r="M10" s="78">
        <v>168</v>
      </c>
      <c r="N10" s="78">
        <v>186</v>
      </c>
      <c r="O10" s="78">
        <v>145</v>
      </c>
      <c r="P10" s="78">
        <v>137</v>
      </c>
      <c r="Q10" s="78">
        <v>150</v>
      </c>
      <c r="R10" s="78">
        <v>167</v>
      </c>
      <c r="S10" s="78">
        <v>131</v>
      </c>
      <c r="T10" s="78">
        <v>105</v>
      </c>
      <c r="U10" s="78"/>
      <c r="V10" s="78"/>
      <c r="W10" s="78"/>
      <c r="X10" s="79">
        <v>202</v>
      </c>
      <c r="Y10" s="78">
        <v>169</v>
      </c>
      <c r="Z10" s="78">
        <v>188</v>
      </c>
      <c r="AA10" s="78"/>
      <c r="AB10" s="78"/>
      <c r="AC10" s="78"/>
      <c r="AD10" s="78"/>
      <c r="AE10" s="78">
        <v>165</v>
      </c>
      <c r="AF10" s="78">
        <v>163</v>
      </c>
      <c r="AG10" s="78">
        <v>131</v>
      </c>
      <c r="AH10" s="78">
        <v>131</v>
      </c>
      <c r="AI10" s="78">
        <v>166</v>
      </c>
      <c r="AJ10" s="78">
        <v>156</v>
      </c>
      <c r="AK10" s="78">
        <v>176</v>
      </c>
      <c r="AL10" s="78">
        <v>191</v>
      </c>
      <c r="AM10" s="78">
        <v>151</v>
      </c>
      <c r="AN10" s="78">
        <v>190</v>
      </c>
      <c r="AO10" s="78">
        <v>155</v>
      </c>
      <c r="AP10" s="78">
        <v>171</v>
      </c>
      <c r="AQ10" s="78">
        <v>194</v>
      </c>
      <c r="AR10" s="78">
        <v>170</v>
      </c>
      <c r="AS10" s="77">
        <f t="shared" si="0"/>
        <v>863</v>
      </c>
      <c r="AT10" s="77">
        <f t="shared" si="1"/>
        <v>1189</v>
      </c>
      <c r="AU10" s="129">
        <f t="shared" si="2"/>
        <v>559</v>
      </c>
      <c r="AV10" s="77">
        <f t="shared" si="3"/>
        <v>912</v>
      </c>
      <c r="AW10" s="77">
        <f t="shared" si="4"/>
        <v>1398</v>
      </c>
      <c r="AX10" s="77">
        <f t="shared" si="5"/>
        <v>4921</v>
      </c>
      <c r="AY10" s="77">
        <f t="shared" si="6"/>
        <v>31</v>
      </c>
      <c r="AZ10" s="80">
        <f t="shared" si="7"/>
        <v>158.74193548387098</v>
      </c>
    </row>
    <row r="11" spans="1:52" ht="12.75">
      <c r="A11" s="77">
        <v>8</v>
      </c>
      <c r="B11" s="78">
        <v>3111</v>
      </c>
      <c r="C11" s="127" t="s">
        <v>41</v>
      </c>
      <c r="D11" s="127" t="s">
        <v>36</v>
      </c>
      <c r="E11" s="78">
        <v>194</v>
      </c>
      <c r="F11" s="78">
        <v>145</v>
      </c>
      <c r="G11" s="78">
        <v>170</v>
      </c>
      <c r="H11" s="78">
        <v>159</v>
      </c>
      <c r="I11" s="78">
        <v>133</v>
      </c>
      <c r="J11" s="78"/>
      <c r="K11" s="78">
        <v>161</v>
      </c>
      <c r="L11" s="78">
        <v>166</v>
      </c>
      <c r="M11" s="78">
        <v>171</v>
      </c>
      <c r="N11" s="78">
        <v>158</v>
      </c>
      <c r="O11" s="78">
        <v>159</v>
      </c>
      <c r="P11" s="78">
        <v>147</v>
      </c>
      <c r="Q11" s="78">
        <v>139</v>
      </c>
      <c r="R11" s="78">
        <v>173</v>
      </c>
      <c r="S11" s="78">
        <v>119</v>
      </c>
      <c r="T11" s="78">
        <v>155</v>
      </c>
      <c r="U11" s="78">
        <v>168</v>
      </c>
      <c r="V11" s="78">
        <v>186</v>
      </c>
      <c r="W11" s="78">
        <v>179</v>
      </c>
      <c r="X11" s="79">
        <v>150</v>
      </c>
      <c r="Y11" s="78">
        <v>148</v>
      </c>
      <c r="Z11" s="78">
        <v>126</v>
      </c>
      <c r="AA11" s="78">
        <v>118</v>
      </c>
      <c r="AB11" s="78">
        <v>118</v>
      </c>
      <c r="AC11" s="78">
        <v>148</v>
      </c>
      <c r="AD11" s="78">
        <v>135</v>
      </c>
      <c r="AE11" s="78">
        <v>168</v>
      </c>
      <c r="AF11" s="78">
        <v>148</v>
      </c>
      <c r="AG11" s="78">
        <v>123</v>
      </c>
      <c r="AH11" s="78">
        <v>209</v>
      </c>
      <c r="AI11" s="78"/>
      <c r="AJ11" s="78">
        <v>202</v>
      </c>
      <c r="AK11" s="78">
        <v>127</v>
      </c>
      <c r="AL11" s="127">
        <v>156</v>
      </c>
      <c r="AM11" s="78">
        <v>168</v>
      </c>
      <c r="AN11" s="78">
        <v>161</v>
      </c>
      <c r="AO11" s="78">
        <v>202</v>
      </c>
      <c r="AP11" s="78">
        <v>166</v>
      </c>
      <c r="AQ11" s="78">
        <v>182</v>
      </c>
      <c r="AR11" s="78">
        <v>165</v>
      </c>
      <c r="AS11" s="77">
        <f t="shared" si="0"/>
        <v>1128</v>
      </c>
      <c r="AT11" s="77">
        <f t="shared" si="1"/>
        <v>1221</v>
      </c>
      <c r="AU11" s="129">
        <f t="shared" si="2"/>
        <v>1193</v>
      </c>
      <c r="AV11" s="77">
        <f t="shared" si="3"/>
        <v>1133</v>
      </c>
      <c r="AW11" s="77">
        <f t="shared" si="4"/>
        <v>1327</v>
      </c>
      <c r="AX11" s="77">
        <f t="shared" si="5"/>
        <v>6002</v>
      </c>
      <c r="AY11" s="77">
        <f t="shared" si="6"/>
        <v>38</v>
      </c>
      <c r="AZ11" s="80">
        <f t="shared" si="7"/>
        <v>157.94736842105263</v>
      </c>
    </row>
    <row r="12" spans="1:53" ht="12.75">
      <c r="A12" s="77">
        <v>9</v>
      </c>
      <c r="B12" s="78">
        <v>3395</v>
      </c>
      <c r="C12" s="127" t="s">
        <v>59</v>
      </c>
      <c r="D12" s="127" t="s">
        <v>40</v>
      </c>
      <c r="E12" s="78">
        <v>181</v>
      </c>
      <c r="F12" s="78">
        <v>148</v>
      </c>
      <c r="G12" s="78">
        <v>153</v>
      </c>
      <c r="H12" s="78">
        <v>191</v>
      </c>
      <c r="I12" s="78">
        <v>161</v>
      </c>
      <c r="J12" s="78">
        <v>125</v>
      </c>
      <c r="K12" s="78"/>
      <c r="L12" s="78">
        <v>184</v>
      </c>
      <c r="M12" s="78">
        <v>135</v>
      </c>
      <c r="N12" s="78">
        <v>164</v>
      </c>
      <c r="O12" s="81"/>
      <c r="P12" s="81">
        <v>113</v>
      </c>
      <c r="Q12" s="81">
        <v>169</v>
      </c>
      <c r="R12" s="81">
        <v>186</v>
      </c>
      <c r="S12" s="81">
        <v>174</v>
      </c>
      <c r="T12" s="81">
        <v>187</v>
      </c>
      <c r="U12" s="81">
        <v>163</v>
      </c>
      <c r="V12" s="81">
        <v>167</v>
      </c>
      <c r="W12" s="81">
        <v>168</v>
      </c>
      <c r="X12" s="79">
        <v>170</v>
      </c>
      <c r="Y12" s="81"/>
      <c r="Z12" s="81">
        <v>163</v>
      </c>
      <c r="AA12" s="81">
        <v>114</v>
      </c>
      <c r="AB12" s="81">
        <v>179</v>
      </c>
      <c r="AC12" s="81">
        <v>161</v>
      </c>
      <c r="AD12" s="81">
        <v>180</v>
      </c>
      <c r="AE12" s="81">
        <v>126</v>
      </c>
      <c r="AF12" s="81"/>
      <c r="AG12" s="81"/>
      <c r="AH12" s="81">
        <v>122</v>
      </c>
      <c r="AI12" s="81">
        <v>175</v>
      </c>
      <c r="AJ12" s="81">
        <v>206</v>
      </c>
      <c r="AK12" s="81">
        <v>149</v>
      </c>
      <c r="AL12" s="81">
        <v>119</v>
      </c>
      <c r="AM12" s="81"/>
      <c r="AN12" s="81">
        <v>147</v>
      </c>
      <c r="AO12" s="81">
        <v>161</v>
      </c>
      <c r="AP12" s="81">
        <v>167</v>
      </c>
      <c r="AQ12" s="81">
        <v>114</v>
      </c>
      <c r="AR12" s="81">
        <v>141</v>
      </c>
      <c r="AS12" s="77">
        <f t="shared" si="0"/>
        <v>1143</v>
      </c>
      <c r="AT12" s="77">
        <f t="shared" si="1"/>
        <v>1128</v>
      </c>
      <c r="AU12" s="129">
        <f t="shared" si="2"/>
        <v>1124</v>
      </c>
      <c r="AV12" s="77">
        <f t="shared" si="3"/>
        <v>970</v>
      </c>
      <c r="AW12" s="77">
        <f t="shared" si="4"/>
        <v>998</v>
      </c>
      <c r="AX12" s="77">
        <f t="shared" si="5"/>
        <v>5363</v>
      </c>
      <c r="AY12" s="77">
        <f t="shared" si="6"/>
        <v>34</v>
      </c>
      <c r="AZ12" s="80">
        <f t="shared" si="7"/>
        <v>157.73529411764707</v>
      </c>
      <c r="BA12" s="82"/>
    </row>
    <row r="13" spans="1:53" ht="12.75">
      <c r="A13" s="77">
        <v>10</v>
      </c>
      <c r="B13" s="78">
        <v>3485</v>
      </c>
      <c r="C13" s="127" t="s">
        <v>60</v>
      </c>
      <c r="D13" s="127" t="s">
        <v>40</v>
      </c>
      <c r="E13" s="78">
        <v>122</v>
      </c>
      <c r="F13" s="78">
        <v>136</v>
      </c>
      <c r="G13" s="78"/>
      <c r="H13" s="78">
        <v>146</v>
      </c>
      <c r="I13" s="78">
        <v>157</v>
      </c>
      <c r="J13" s="78">
        <v>184</v>
      </c>
      <c r="K13" s="78">
        <v>176</v>
      </c>
      <c r="L13" s="78">
        <v>171</v>
      </c>
      <c r="M13" s="78">
        <v>141</v>
      </c>
      <c r="N13" s="78">
        <v>157</v>
      </c>
      <c r="O13" s="78">
        <v>116</v>
      </c>
      <c r="P13" s="78"/>
      <c r="Q13" s="78"/>
      <c r="R13" s="78">
        <v>170</v>
      </c>
      <c r="S13" s="78">
        <v>181</v>
      </c>
      <c r="T13" s="78">
        <v>128</v>
      </c>
      <c r="U13" s="78">
        <v>144</v>
      </c>
      <c r="V13" s="78">
        <v>170</v>
      </c>
      <c r="W13" s="78"/>
      <c r="X13" s="79">
        <v>134</v>
      </c>
      <c r="Y13" s="78">
        <v>142</v>
      </c>
      <c r="Z13" s="78"/>
      <c r="AA13" s="78">
        <v>132</v>
      </c>
      <c r="AB13" s="78">
        <v>201</v>
      </c>
      <c r="AC13" s="78">
        <v>121</v>
      </c>
      <c r="AD13" s="78">
        <v>177</v>
      </c>
      <c r="AE13" s="78">
        <v>156</v>
      </c>
      <c r="AF13" s="78">
        <v>157</v>
      </c>
      <c r="AG13" s="78">
        <v>186</v>
      </c>
      <c r="AH13" s="78">
        <v>171</v>
      </c>
      <c r="AI13" s="78">
        <v>151</v>
      </c>
      <c r="AJ13" s="78">
        <v>137</v>
      </c>
      <c r="AK13" s="78">
        <v>151</v>
      </c>
      <c r="AL13" s="78">
        <v>169</v>
      </c>
      <c r="AM13" s="78">
        <v>174</v>
      </c>
      <c r="AN13" s="78">
        <v>180</v>
      </c>
      <c r="AO13" s="78">
        <v>172</v>
      </c>
      <c r="AP13" s="78"/>
      <c r="AQ13" s="78"/>
      <c r="AR13" s="78"/>
      <c r="AS13" s="77">
        <f t="shared" si="0"/>
        <v>1092</v>
      </c>
      <c r="AT13" s="77">
        <f t="shared" si="1"/>
        <v>893</v>
      </c>
      <c r="AU13" s="129">
        <f t="shared" si="2"/>
        <v>923</v>
      </c>
      <c r="AV13" s="77">
        <f t="shared" si="3"/>
        <v>1256</v>
      </c>
      <c r="AW13" s="77">
        <f t="shared" si="4"/>
        <v>846</v>
      </c>
      <c r="AX13" s="77">
        <f t="shared" si="5"/>
        <v>5010</v>
      </c>
      <c r="AY13" s="77">
        <f t="shared" si="6"/>
        <v>32</v>
      </c>
      <c r="AZ13" s="80">
        <f t="shared" si="7"/>
        <v>156.5625</v>
      </c>
      <c r="BA13" s="82"/>
    </row>
    <row r="14" spans="1:52" ht="12.75">
      <c r="A14" s="77">
        <v>11</v>
      </c>
      <c r="B14" s="78">
        <v>2246</v>
      </c>
      <c r="C14" s="127" t="s">
        <v>62</v>
      </c>
      <c r="D14" s="127" t="s">
        <v>40</v>
      </c>
      <c r="E14" s="78"/>
      <c r="F14" s="78"/>
      <c r="G14" s="78">
        <v>164</v>
      </c>
      <c r="H14" s="78">
        <v>151</v>
      </c>
      <c r="I14" s="78">
        <v>216</v>
      </c>
      <c r="J14" s="78">
        <v>155</v>
      </c>
      <c r="K14" s="78">
        <v>156</v>
      </c>
      <c r="L14" s="78">
        <v>114</v>
      </c>
      <c r="M14" s="78"/>
      <c r="N14" s="78"/>
      <c r="O14" s="78">
        <v>156</v>
      </c>
      <c r="P14" s="78">
        <v>166</v>
      </c>
      <c r="Q14" s="78">
        <v>155</v>
      </c>
      <c r="R14" s="78">
        <v>158</v>
      </c>
      <c r="S14" s="78"/>
      <c r="T14" s="78">
        <v>158</v>
      </c>
      <c r="U14" s="78">
        <v>138</v>
      </c>
      <c r="V14" s="78">
        <v>158</v>
      </c>
      <c r="W14" s="78">
        <v>174</v>
      </c>
      <c r="X14" s="79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>
        <v>102</v>
      </c>
      <c r="AJ14" s="78">
        <v>134</v>
      </c>
      <c r="AK14" s="78"/>
      <c r="AL14" s="78"/>
      <c r="AM14" s="78">
        <v>189</v>
      </c>
      <c r="AN14" s="78">
        <v>129</v>
      </c>
      <c r="AO14" s="78"/>
      <c r="AP14" s="78">
        <v>137</v>
      </c>
      <c r="AQ14" s="78">
        <v>191</v>
      </c>
      <c r="AR14" s="78">
        <v>161</v>
      </c>
      <c r="AS14" s="77">
        <f t="shared" si="0"/>
        <v>956</v>
      </c>
      <c r="AT14" s="77">
        <f t="shared" si="1"/>
        <v>793</v>
      </c>
      <c r="AU14" s="129">
        <f t="shared" si="2"/>
        <v>470</v>
      </c>
      <c r="AV14" s="77">
        <f t="shared" si="3"/>
        <v>236</v>
      </c>
      <c r="AW14" s="77">
        <f t="shared" si="4"/>
        <v>807</v>
      </c>
      <c r="AX14" s="77">
        <f t="shared" si="5"/>
        <v>3262</v>
      </c>
      <c r="AY14" s="77">
        <f t="shared" si="6"/>
        <v>21</v>
      </c>
      <c r="AZ14" s="80">
        <f t="shared" si="7"/>
        <v>155.33333333333334</v>
      </c>
    </row>
    <row r="15" spans="1:53" s="83" customFormat="1" ht="12.75">
      <c r="A15" s="77">
        <v>12</v>
      </c>
      <c r="B15" s="78">
        <v>3117</v>
      </c>
      <c r="C15" s="127" t="s">
        <v>63</v>
      </c>
      <c r="D15" s="127" t="s">
        <v>36</v>
      </c>
      <c r="E15" s="78">
        <v>169</v>
      </c>
      <c r="F15" s="78">
        <v>160</v>
      </c>
      <c r="G15" s="78">
        <v>136</v>
      </c>
      <c r="H15" s="78">
        <v>108</v>
      </c>
      <c r="I15" s="78"/>
      <c r="J15" s="78">
        <v>172</v>
      </c>
      <c r="K15" s="78">
        <v>117</v>
      </c>
      <c r="L15" s="78">
        <v>150</v>
      </c>
      <c r="M15" s="78">
        <v>136</v>
      </c>
      <c r="N15" s="78">
        <v>98</v>
      </c>
      <c r="O15" s="78">
        <v>148</v>
      </c>
      <c r="P15" s="78">
        <v>143</v>
      </c>
      <c r="Q15" s="78">
        <v>181</v>
      </c>
      <c r="R15" s="78">
        <v>145</v>
      </c>
      <c r="S15" s="78">
        <v>175</v>
      </c>
      <c r="T15" s="78">
        <v>146</v>
      </c>
      <c r="U15" s="78">
        <v>148</v>
      </c>
      <c r="V15" s="78">
        <v>140</v>
      </c>
      <c r="W15" s="78">
        <v>143</v>
      </c>
      <c r="X15" s="79">
        <v>207</v>
      </c>
      <c r="Y15" s="78">
        <v>136</v>
      </c>
      <c r="Z15" s="78">
        <v>166</v>
      </c>
      <c r="AA15" s="78">
        <v>171</v>
      </c>
      <c r="AB15" s="78">
        <v>162</v>
      </c>
      <c r="AC15" s="78">
        <v>157</v>
      </c>
      <c r="AD15" s="78">
        <v>149</v>
      </c>
      <c r="AE15" s="78">
        <v>146</v>
      </c>
      <c r="AF15" s="78">
        <v>145</v>
      </c>
      <c r="AG15" s="78">
        <v>191</v>
      </c>
      <c r="AH15" s="78">
        <v>125</v>
      </c>
      <c r="AI15" s="78">
        <v>148</v>
      </c>
      <c r="AJ15" s="78"/>
      <c r="AK15" s="78">
        <v>154</v>
      </c>
      <c r="AL15" s="78">
        <v>150</v>
      </c>
      <c r="AM15" s="78">
        <v>188</v>
      </c>
      <c r="AN15" s="78">
        <v>177</v>
      </c>
      <c r="AO15" s="78">
        <v>184</v>
      </c>
      <c r="AP15" s="78">
        <v>177</v>
      </c>
      <c r="AQ15" s="78">
        <v>162</v>
      </c>
      <c r="AR15" s="78">
        <v>186</v>
      </c>
      <c r="AS15" s="77">
        <f t="shared" si="0"/>
        <v>1012</v>
      </c>
      <c r="AT15" s="77">
        <f t="shared" si="1"/>
        <v>1172</v>
      </c>
      <c r="AU15" s="129">
        <f t="shared" si="2"/>
        <v>1273</v>
      </c>
      <c r="AV15" s="77">
        <f t="shared" si="3"/>
        <v>1061</v>
      </c>
      <c r="AW15" s="77">
        <f t="shared" si="4"/>
        <v>1378</v>
      </c>
      <c r="AX15" s="77">
        <f t="shared" si="5"/>
        <v>5896</v>
      </c>
      <c r="AY15" s="77">
        <f t="shared" si="6"/>
        <v>38</v>
      </c>
      <c r="AZ15" s="80">
        <f t="shared" si="7"/>
        <v>155.1578947368421</v>
      </c>
      <c r="BA15" s="73"/>
    </row>
    <row r="16" spans="1:52" ht="12.75">
      <c r="A16" s="77">
        <v>13</v>
      </c>
      <c r="B16" s="78">
        <v>1938</v>
      </c>
      <c r="C16" s="127" t="s">
        <v>65</v>
      </c>
      <c r="D16" s="127" t="s">
        <v>37</v>
      </c>
      <c r="E16" s="78"/>
      <c r="F16" s="78"/>
      <c r="G16" s="78"/>
      <c r="H16" s="78"/>
      <c r="I16" s="78"/>
      <c r="J16" s="78"/>
      <c r="K16" s="78"/>
      <c r="L16" s="78"/>
      <c r="M16" s="78">
        <v>128</v>
      </c>
      <c r="N16" s="78">
        <v>146</v>
      </c>
      <c r="O16" s="78"/>
      <c r="P16" s="78"/>
      <c r="Q16" s="78">
        <v>149</v>
      </c>
      <c r="R16" s="78">
        <v>142</v>
      </c>
      <c r="S16" s="78">
        <v>158</v>
      </c>
      <c r="T16" s="78">
        <v>136</v>
      </c>
      <c r="U16" s="78">
        <v>108</v>
      </c>
      <c r="V16" s="78">
        <v>175</v>
      </c>
      <c r="W16" s="78">
        <v>178</v>
      </c>
      <c r="X16" s="78">
        <v>192</v>
      </c>
      <c r="Y16" s="78">
        <v>181</v>
      </c>
      <c r="Z16" s="78">
        <v>137</v>
      </c>
      <c r="AA16" s="78"/>
      <c r="AB16" s="78"/>
      <c r="AC16" s="78">
        <v>134</v>
      </c>
      <c r="AD16" s="78">
        <v>153</v>
      </c>
      <c r="AE16" s="78">
        <v>142</v>
      </c>
      <c r="AF16" s="78">
        <v>182</v>
      </c>
      <c r="AG16" s="78">
        <v>169</v>
      </c>
      <c r="AH16" s="78">
        <v>121</v>
      </c>
      <c r="AI16" s="78">
        <v>122</v>
      </c>
      <c r="AJ16" s="78"/>
      <c r="AK16" s="78">
        <v>128</v>
      </c>
      <c r="AL16" s="78">
        <v>170</v>
      </c>
      <c r="AM16" s="78">
        <v>170</v>
      </c>
      <c r="AN16" s="78">
        <v>150</v>
      </c>
      <c r="AO16" s="78">
        <v>136</v>
      </c>
      <c r="AP16" s="78">
        <v>200</v>
      </c>
      <c r="AQ16" s="78">
        <v>194</v>
      </c>
      <c r="AR16" s="78">
        <v>149</v>
      </c>
      <c r="AS16" s="77">
        <f t="shared" si="0"/>
        <v>0</v>
      </c>
      <c r="AT16" s="77">
        <f t="shared" si="1"/>
        <v>859</v>
      </c>
      <c r="AU16" s="129">
        <f t="shared" si="2"/>
        <v>971</v>
      </c>
      <c r="AV16" s="77">
        <f t="shared" si="3"/>
        <v>1023</v>
      </c>
      <c r="AW16" s="77">
        <f t="shared" si="4"/>
        <v>1297</v>
      </c>
      <c r="AX16" s="77">
        <f t="shared" si="5"/>
        <v>4150</v>
      </c>
      <c r="AY16" s="77">
        <f t="shared" si="6"/>
        <v>27</v>
      </c>
      <c r="AZ16" s="80">
        <f t="shared" si="7"/>
        <v>153.7037037037037</v>
      </c>
    </row>
    <row r="17" spans="1:53" ht="12.75">
      <c r="A17" s="77">
        <v>14</v>
      </c>
      <c r="B17" s="78">
        <v>2613</v>
      </c>
      <c r="C17" s="127" t="s">
        <v>42</v>
      </c>
      <c r="D17" s="127" t="s">
        <v>36</v>
      </c>
      <c r="E17" s="78">
        <v>149</v>
      </c>
      <c r="F17" s="78">
        <v>177</v>
      </c>
      <c r="G17" s="78"/>
      <c r="H17" s="78"/>
      <c r="I17" s="78">
        <v>158</v>
      </c>
      <c r="J17" s="78">
        <v>140</v>
      </c>
      <c r="K17" s="78">
        <v>152</v>
      </c>
      <c r="L17" s="78">
        <v>166</v>
      </c>
      <c r="M17" s="78">
        <v>174</v>
      </c>
      <c r="N17" s="78">
        <v>144</v>
      </c>
      <c r="O17" s="78">
        <v>129</v>
      </c>
      <c r="P17" s="78">
        <v>148</v>
      </c>
      <c r="Q17" s="78">
        <v>143</v>
      </c>
      <c r="R17" s="78">
        <v>205</v>
      </c>
      <c r="S17" s="78">
        <v>168</v>
      </c>
      <c r="T17" s="78">
        <v>143</v>
      </c>
      <c r="U17" s="78"/>
      <c r="V17" s="78"/>
      <c r="W17" s="78">
        <v>149</v>
      </c>
      <c r="X17" s="79">
        <v>124</v>
      </c>
      <c r="Y17" s="78">
        <v>157</v>
      </c>
      <c r="Z17" s="78">
        <v>157</v>
      </c>
      <c r="AA17" s="78">
        <v>186</v>
      </c>
      <c r="AB17" s="78">
        <v>137</v>
      </c>
      <c r="AC17" s="78">
        <v>199</v>
      </c>
      <c r="AD17" s="78">
        <v>132</v>
      </c>
      <c r="AE17" s="78"/>
      <c r="AF17" s="78"/>
      <c r="AG17" s="78">
        <v>157</v>
      </c>
      <c r="AH17" s="78">
        <v>148</v>
      </c>
      <c r="AI17" s="78">
        <v>139</v>
      </c>
      <c r="AJ17" s="78">
        <v>139</v>
      </c>
      <c r="AK17" s="78"/>
      <c r="AL17" s="78"/>
      <c r="AM17" s="78">
        <v>137</v>
      </c>
      <c r="AN17" s="78">
        <v>149</v>
      </c>
      <c r="AO17" s="78">
        <v>138</v>
      </c>
      <c r="AP17" s="78">
        <v>137</v>
      </c>
      <c r="AQ17" s="78">
        <v>168</v>
      </c>
      <c r="AR17" s="78">
        <v>153</v>
      </c>
      <c r="AS17" s="77">
        <f t="shared" si="0"/>
        <v>942</v>
      </c>
      <c r="AT17" s="77">
        <f t="shared" si="1"/>
        <v>1254</v>
      </c>
      <c r="AU17" s="129">
        <f t="shared" si="2"/>
        <v>910</v>
      </c>
      <c r="AV17" s="77">
        <f t="shared" si="3"/>
        <v>914</v>
      </c>
      <c r="AW17" s="77">
        <f t="shared" si="4"/>
        <v>882</v>
      </c>
      <c r="AX17" s="77">
        <f t="shared" si="5"/>
        <v>4902</v>
      </c>
      <c r="AY17" s="77">
        <f t="shared" si="6"/>
        <v>32</v>
      </c>
      <c r="AZ17" s="80">
        <f t="shared" si="7"/>
        <v>153.1875</v>
      </c>
      <c r="BA17" s="83"/>
    </row>
    <row r="18" spans="1:52" ht="12.75">
      <c r="A18" s="77">
        <v>15</v>
      </c>
      <c r="B18" s="78">
        <v>2031</v>
      </c>
      <c r="C18" s="127" t="s">
        <v>58</v>
      </c>
      <c r="D18" s="127" t="s">
        <v>40</v>
      </c>
      <c r="E18" s="78">
        <v>146</v>
      </c>
      <c r="F18" s="78">
        <v>150</v>
      </c>
      <c r="G18" s="78">
        <v>166</v>
      </c>
      <c r="H18" s="78"/>
      <c r="I18" s="78">
        <v>179</v>
      </c>
      <c r="J18" s="78">
        <v>116</v>
      </c>
      <c r="K18" s="78">
        <v>142</v>
      </c>
      <c r="L18" s="78"/>
      <c r="M18" s="78">
        <v>134</v>
      </c>
      <c r="N18" s="78">
        <v>185</v>
      </c>
      <c r="O18" s="78">
        <v>166</v>
      </c>
      <c r="P18" s="78"/>
      <c r="Q18" s="78">
        <v>125</v>
      </c>
      <c r="R18" s="78"/>
      <c r="S18" s="78">
        <v>171</v>
      </c>
      <c r="T18" s="78">
        <v>176</v>
      </c>
      <c r="U18" s="78"/>
      <c r="V18" s="78"/>
      <c r="W18" s="78"/>
      <c r="X18" s="79"/>
      <c r="Y18" s="78"/>
      <c r="Z18" s="78"/>
      <c r="AA18" s="78"/>
      <c r="AB18" s="78"/>
      <c r="AC18" s="78">
        <v>168</v>
      </c>
      <c r="AD18" s="78">
        <v>131</v>
      </c>
      <c r="AE18" s="78"/>
      <c r="AF18" s="78">
        <v>155</v>
      </c>
      <c r="AG18" s="78">
        <v>164</v>
      </c>
      <c r="AH18" s="78">
        <v>140</v>
      </c>
      <c r="AI18" s="78"/>
      <c r="AJ18" s="78"/>
      <c r="AK18" s="78">
        <v>143</v>
      </c>
      <c r="AL18" s="78"/>
      <c r="AM18" s="78">
        <v>158</v>
      </c>
      <c r="AN18" s="78"/>
      <c r="AO18" s="78">
        <v>138</v>
      </c>
      <c r="AP18" s="78"/>
      <c r="AQ18" s="78">
        <v>152</v>
      </c>
      <c r="AR18" s="78">
        <v>131</v>
      </c>
      <c r="AS18" s="77">
        <f t="shared" si="0"/>
        <v>899</v>
      </c>
      <c r="AT18" s="77">
        <f t="shared" si="1"/>
        <v>957</v>
      </c>
      <c r="AU18" s="129">
        <f t="shared" si="2"/>
        <v>0</v>
      </c>
      <c r="AV18" s="77">
        <f t="shared" si="3"/>
        <v>758</v>
      </c>
      <c r="AW18" s="77">
        <f t="shared" si="4"/>
        <v>722</v>
      </c>
      <c r="AX18" s="77">
        <f t="shared" si="5"/>
        <v>3336</v>
      </c>
      <c r="AY18" s="77">
        <f t="shared" si="6"/>
        <v>22</v>
      </c>
      <c r="AZ18" s="80">
        <f t="shared" si="7"/>
        <v>151.63636363636363</v>
      </c>
    </row>
    <row r="19" spans="1:52" ht="12.75">
      <c r="A19" s="77">
        <v>16</v>
      </c>
      <c r="B19" s="78">
        <v>3482</v>
      </c>
      <c r="C19" s="127" t="s">
        <v>52</v>
      </c>
      <c r="D19" s="127" t="s">
        <v>38</v>
      </c>
      <c r="E19" s="78">
        <v>133</v>
      </c>
      <c r="F19" s="78">
        <v>127</v>
      </c>
      <c r="G19" s="78">
        <v>117</v>
      </c>
      <c r="H19" s="78">
        <v>131</v>
      </c>
      <c r="I19" s="78">
        <v>187</v>
      </c>
      <c r="J19" s="78">
        <v>168</v>
      </c>
      <c r="K19" s="78">
        <v>122</v>
      </c>
      <c r="L19" s="78">
        <v>151</v>
      </c>
      <c r="M19" s="78">
        <v>110</v>
      </c>
      <c r="N19" s="78">
        <v>139</v>
      </c>
      <c r="O19" s="78">
        <v>108</v>
      </c>
      <c r="P19" s="78">
        <v>128</v>
      </c>
      <c r="Q19" s="78">
        <v>105</v>
      </c>
      <c r="R19" s="78">
        <v>115</v>
      </c>
      <c r="S19" s="78">
        <v>163</v>
      </c>
      <c r="T19" s="78">
        <v>177</v>
      </c>
      <c r="U19" s="78">
        <v>135</v>
      </c>
      <c r="V19" s="78">
        <v>128</v>
      </c>
      <c r="W19" s="78">
        <v>156</v>
      </c>
      <c r="X19" s="79">
        <v>171</v>
      </c>
      <c r="Y19" s="78">
        <v>198</v>
      </c>
      <c r="Z19" s="78">
        <v>167</v>
      </c>
      <c r="AA19" s="78">
        <v>140</v>
      </c>
      <c r="AB19" s="78">
        <v>139</v>
      </c>
      <c r="AC19" s="78">
        <v>106</v>
      </c>
      <c r="AD19" s="78">
        <v>165</v>
      </c>
      <c r="AE19" s="78">
        <v>192</v>
      </c>
      <c r="AF19" s="78">
        <v>177</v>
      </c>
      <c r="AG19" s="78">
        <v>189</v>
      </c>
      <c r="AH19" s="78">
        <v>169</v>
      </c>
      <c r="AI19" s="78">
        <v>174</v>
      </c>
      <c r="AJ19" s="78">
        <v>127</v>
      </c>
      <c r="AK19" s="78">
        <v>179</v>
      </c>
      <c r="AL19" s="78">
        <v>118</v>
      </c>
      <c r="AM19" s="78">
        <v>166</v>
      </c>
      <c r="AN19" s="78">
        <v>179</v>
      </c>
      <c r="AO19" s="78">
        <v>142</v>
      </c>
      <c r="AP19" s="78">
        <v>165</v>
      </c>
      <c r="AQ19" s="78">
        <v>150</v>
      </c>
      <c r="AR19" s="78">
        <v>154</v>
      </c>
      <c r="AS19" s="77">
        <f t="shared" si="0"/>
        <v>1136</v>
      </c>
      <c r="AT19" s="77">
        <f t="shared" si="1"/>
        <v>1045</v>
      </c>
      <c r="AU19" s="129">
        <f t="shared" si="2"/>
        <v>1234</v>
      </c>
      <c r="AV19" s="77">
        <f t="shared" si="3"/>
        <v>1299</v>
      </c>
      <c r="AW19" s="77">
        <f t="shared" si="4"/>
        <v>1253</v>
      </c>
      <c r="AX19" s="77">
        <f t="shared" si="5"/>
        <v>5967</v>
      </c>
      <c r="AY19" s="77">
        <f t="shared" si="6"/>
        <v>40</v>
      </c>
      <c r="AZ19" s="80">
        <f t="shared" si="7"/>
        <v>149.175</v>
      </c>
    </row>
    <row r="20" spans="1:52" ht="12.75">
      <c r="A20" s="77">
        <v>17</v>
      </c>
      <c r="B20" s="78">
        <v>2971</v>
      </c>
      <c r="C20" s="127" t="s">
        <v>48</v>
      </c>
      <c r="D20" s="127" t="s">
        <v>37</v>
      </c>
      <c r="E20" s="78">
        <v>161</v>
      </c>
      <c r="F20" s="78">
        <v>117</v>
      </c>
      <c r="G20" s="78">
        <v>150</v>
      </c>
      <c r="H20" s="78">
        <v>135</v>
      </c>
      <c r="I20" s="78">
        <v>149</v>
      </c>
      <c r="J20" s="78">
        <v>175</v>
      </c>
      <c r="K20" s="78">
        <v>169</v>
      </c>
      <c r="L20" s="78">
        <v>143</v>
      </c>
      <c r="M20" s="78">
        <v>152</v>
      </c>
      <c r="N20" s="78">
        <v>177</v>
      </c>
      <c r="O20" s="78">
        <v>153</v>
      </c>
      <c r="P20" s="78">
        <v>144</v>
      </c>
      <c r="Q20" s="78"/>
      <c r="R20" s="78"/>
      <c r="S20" s="78">
        <v>124</v>
      </c>
      <c r="T20" s="78">
        <v>140</v>
      </c>
      <c r="U20" s="78"/>
      <c r="V20" s="78"/>
      <c r="W20" s="78"/>
      <c r="X20" s="79"/>
      <c r="Y20" s="78"/>
      <c r="Z20" s="78"/>
      <c r="AA20" s="78"/>
      <c r="AB20" s="78"/>
      <c r="AC20" s="78"/>
      <c r="AD20" s="78"/>
      <c r="AE20" s="78">
        <v>170</v>
      </c>
      <c r="AF20" s="78"/>
      <c r="AG20" s="78"/>
      <c r="AH20" s="78"/>
      <c r="AI20" s="78"/>
      <c r="AJ20" s="78"/>
      <c r="AK20" s="78">
        <v>131</v>
      </c>
      <c r="AL20" s="78">
        <v>121</v>
      </c>
      <c r="AM20" s="78"/>
      <c r="AN20" s="78"/>
      <c r="AO20" s="78">
        <v>137</v>
      </c>
      <c r="AP20" s="78">
        <v>178</v>
      </c>
      <c r="AQ20" s="78">
        <v>143</v>
      </c>
      <c r="AR20" s="78">
        <v>148</v>
      </c>
      <c r="AS20" s="77">
        <f t="shared" si="0"/>
        <v>1199</v>
      </c>
      <c r="AT20" s="77">
        <f t="shared" si="1"/>
        <v>890</v>
      </c>
      <c r="AU20" s="129">
        <f t="shared" si="2"/>
        <v>0</v>
      </c>
      <c r="AV20" s="77">
        <f t="shared" si="3"/>
        <v>170</v>
      </c>
      <c r="AW20" s="77">
        <f t="shared" si="4"/>
        <v>858</v>
      </c>
      <c r="AX20" s="77">
        <f t="shared" si="5"/>
        <v>3117</v>
      </c>
      <c r="AY20" s="77">
        <f t="shared" si="6"/>
        <v>21</v>
      </c>
      <c r="AZ20" s="80">
        <f t="shared" si="7"/>
        <v>148.42857142857142</v>
      </c>
    </row>
    <row r="21" spans="1:52" ht="12.75">
      <c r="A21" s="77">
        <v>18</v>
      </c>
      <c r="B21" s="78">
        <v>3502</v>
      </c>
      <c r="C21" s="127" t="s">
        <v>70</v>
      </c>
      <c r="D21" s="127" t="s">
        <v>40</v>
      </c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>
        <v>139</v>
      </c>
      <c r="X21" s="79">
        <v>133</v>
      </c>
      <c r="Y21" s="78">
        <v>158</v>
      </c>
      <c r="Z21" s="78">
        <v>132</v>
      </c>
      <c r="AA21" s="78"/>
      <c r="AB21" s="78"/>
      <c r="AC21" s="78"/>
      <c r="AD21" s="78"/>
      <c r="AE21" s="78">
        <v>155</v>
      </c>
      <c r="AF21" s="78">
        <v>142</v>
      </c>
      <c r="AG21" s="78">
        <v>167</v>
      </c>
      <c r="AH21" s="78">
        <v>148</v>
      </c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7">
        <f t="shared" si="0"/>
        <v>0</v>
      </c>
      <c r="AT21" s="77">
        <f t="shared" si="1"/>
        <v>0</v>
      </c>
      <c r="AU21" s="129">
        <f t="shared" si="2"/>
        <v>562</v>
      </c>
      <c r="AV21" s="77">
        <f t="shared" si="3"/>
        <v>612</v>
      </c>
      <c r="AW21" s="77">
        <f t="shared" si="4"/>
        <v>0</v>
      </c>
      <c r="AX21" s="77">
        <f t="shared" si="5"/>
        <v>1174</v>
      </c>
      <c r="AY21" s="77">
        <f t="shared" si="6"/>
        <v>8</v>
      </c>
      <c r="AZ21" s="80">
        <f t="shared" si="7"/>
        <v>146.75</v>
      </c>
    </row>
    <row r="22" spans="1:52" ht="12.75">
      <c r="A22" s="77">
        <v>19</v>
      </c>
      <c r="B22" s="78">
        <v>3317</v>
      </c>
      <c r="C22" s="127" t="s">
        <v>43</v>
      </c>
      <c r="D22" s="127" t="s">
        <v>36</v>
      </c>
      <c r="E22" s="78">
        <v>187</v>
      </c>
      <c r="F22" s="78">
        <v>176</v>
      </c>
      <c r="G22" s="78">
        <v>143</v>
      </c>
      <c r="H22" s="78">
        <v>137</v>
      </c>
      <c r="I22" s="78">
        <v>150</v>
      </c>
      <c r="J22" s="78">
        <v>144</v>
      </c>
      <c r="K22" s="78">
        <v>145</v>
      </c>
      <c r="L22" s="78">
        <v>183</v>
      </c>
      <c r="M22" s="78"/>
      <c r="N22" s="78"/>
      <c r="O22" s="78"/>
      <c r="P22" s="78"/>
      <c r="Q22" s="78"/>
      <c r="R22" s="78"/>
      <c r="S22" s="78"/>
      <c r="T22" s="78"/>
      <c r="U22" s="78">
        <v>143</v>
      </c>
      <c r="V22" s="78">
        <v>139</v>
      </c>
      <c r="W22" s="78">
        <v>139</v>
      </c>
      <c r="X22" s="79">
        <v>128</v>
      </c>
      <c r="Y22" s="78">
        <v>92</v>
      </c>
      <c r="Z22" s="78"/>
      <c r="AA22" s="78"/>
      <c r="AB22" s="78"/>
      <c r="AC22" s="78">
        <v>154</v>
      </c>
      <c r="AD22" s="78">
        <v>122</v>
      </c>
      <c r="AE22" s="78">
        <v>142</v>
      </c>
      <c r="AF22" s="78">
        <v>139</v>
      </c>
      <c r="AG22" s="78"/>
      <c r="AH22" s="78"/>
      <c r="AI22" s="78">
        <v>144</v>
      </c>
      <c r="AJ22" s="78">
        <v>153</v>
      </c>
      <c r="AK22" s="78">
        <v>154</v>
      </c>
      <c r="AL22" s="78">
        <v>134</v>
      </c>
      <c r="AM22" s="78"/>
      <c r="AN22" s="78"/>
      <c r="AO22" s="78">
        <v>151</v>
      </c>
      <c r="AP22" s="78">
        <v>152</v>
      </c>
      <c r="AQ22" s="78">
        <v>146</v>
      </c>
      <c r="AR22" s="78">
        <v>163</v>
      </c>
      <c r="AS22" s="77">
        <f t="shared" si="0"/>
        <v>1265</v>
      </c>
      <c r="AT22" s="77">
        <f t="shared" si="1"/>
        <v>0</v>
      </c>
      <c r="AU22" s="129">
        <f t="shared" si="2"/>
        <v>641</v>
      </c>
      <c r="AV22" s="77">
        <f t="shared" si="3"/>
        <v>854</v>
      </c>
      <c r="AW22" s="77">
        <f t="shared" si="4"/>
        <v>900</v>
      </c>
      <c r="AX22" s="77">
        <f t="shared" si="5"/>
        <v>3660</v>
      </c>
      <c r="AY22" s="77">
        <f t="shared" si="6"/>
        <v>25</v>
      </c>
      <c r="AZ22" s="80">
        <f t="shared" si="7"/>
        <v>146.4</v>
      </c>
    </row>
    <row r="23" spans="1:52" ht="12.75">
      <c r="A23" s="77">
        <v>20</v>
      </c>
      <c r="B23" s="78">
        <v>3281</v>
      </c>
      <c r="C23" s="127" t="s">
        <v>50</v>
      </c>
      <c r="D23" s="127" t="s">
        <v>38</v>
      </c>
      <c r="E23" s="78">
        <v>131</v>
      </c>
      <c r="F23" s="78">
        <v>164</v>
      </c>
      <c r="G23" s="78">
        <v>134</v>
      </c>
      <c r="H23" s="78">
        <v>142</v>
      </c>
      <c r="I23" s="78">
        <v>152</v>
      </c>
      <c r="J23" s="78">
        <v>182</v>
      </c>
      <c r="K23" s="78">
        <v>116</v>
      </c>
      <c r="L23" s="78">
        <v>147</v>
      </c>
      <c r="M23" s="78">
        <v>138</v>
      </c>
      <c r="N23" s="78">
        <v>180</v>
      </c>
      <c r="O23" s="78">
        <v>138</v>
      </c>
      <c r="P23" s="78">
        <v>155</v>
      </c>
      <c r="Q23" s="78">
        <v>141</v>
      </c>
      <c r="R23" s="78">
        <v>138</v>
      </c>
      <c r="S23" s="78">
        <v>147</v>
      </c>
      <c r="T23" s="78">
        <v>122</v>
      </c>
      <c r="U23" s="78">
        <v>119</v>
      </c>
      <c r="V23" s="78">
        <v>156</v>
      </c>
      <c r="W23" s="78">
        <v>107</v>
      </c>
      <c r="X23" s="79">
        <v>138</v>
      </c>
      <c r="Y23" s="78">
        <v>164</v>
      </c>
      <c r="Z23" s="78">
        <v>132</v>
      </c>
      <c r="AA23" s="78">
        <v>171</v>
      </c>
      <c r="AB23" s="78">
        <v>169</v>
      </c>
      <c r="AC23" s="78">
        <v>123</v>
      </c>
      <c r="AD23" s="78">
        <v>156</v>
      </c>
      <c r="AE23" s="78">
        <v>186</v>
      </c>
      <c r="AF23" s="78">
        <v>117</v>
      </c>
      <c r="AG23" s="78">
        <v>162</v>
      </c>
      <c r="AH23" s="78">
        <v>180</v>
      </c>
      <c r="AI23" s="78">
        <v>170</v>
      </c>
      <c r="AJ23" s="78">
        <v>138</v>
      </c>
      <c r="AK23" s="78">
        <v>118</v>
      </c>
      <c r="AL23" s="78">
        <v>158</v>
      </c>
      <c r="AM23" s="78">
        <v>155</v>
      </c>
      <c r="AN23" s="78">
        <v>161</v>
      </c>
      <c r="AO23" s="78">
        <v>122</v>
      </c>
      <c r="AP23" s="78">
        <v>135</v>
      </c>
      <c r="AQ23" s="78">
        <v>116</v>
      </c>
      <c r="AR23" s="78">
        <v>149</v>
      </c>
      <c r="AS23" s="77">
        <f t="shared" si="0"/>
        <v>1168</v>
      </c>
      <c r="AT23" s="77">
        <f t="shared" si="1"/>
        <v>1159</v>
      </c>
      <c r="AU23" s="129">
        <f t="shared" si="2"/>
        <v>1156</v>
      </c>
      <c r="AV23" s="77">
        <f t="shared" si="3"/>
        <v>1232</v>
      </c>
      <c r="AW23" s="77">
        <f t="shared" si="4"/>
        <v>1114</v>
      </c>
      <c r="AX23" s="77">
        <f t="shared" si="5"/>
        <v>5829</v>
      </c>
      <c r="AY23" s="77">
        <f t="shared" si="6"/>
        <v>40</v>
      </c>
      <c r="AZ23" s="80">
        <f t="shared" si="7"/>
        <v>145.725</v>
      </c>
    </row>
    <row r="24" spans="1:52" ht="12.75">
      <c r="A24" s="77">
        <v>21</v>
      </c>
      <c r="B24" s="78">
        <v>3500</v>
      </c>
      <c r="C24" s="127" t="s">
        <v>55</v>
      </c>
      <c r="D24" s="127" t="s">
        <v>39</v>
      </c>
      <c r="E24" s="78">
        <v>115</v>
      </c>
      <c r="F24" s="78">
        <v>145</v>
      </c>
      <c r="G24" s="78"/>
      <c r="H24" s="78"/>
      <c r="I24" s="78">
        <v>137</v>
      </c>
      <c r="J24" s="78">
        <v>121</v>
      </c>
      <c r="K24" s="78">
        <v>136</v>
      </c>
      <c r="L24" s="78">
        <v>140</v>
      </c>
      <c r="M24" s="78"/>
      <c r="N24" s="78"/>
      <c r="O24" s="78"/>
      <c r="P24" s="78"/>
      <c r="Q24" s="78"/>
      <c r="R24" s="78"/>
      <c r="S24" s="78"/>
      <c r="T24" s="78"/>
      <c r="U24" s="78">
        <v>174</v>
      </c>
      <c r="V24" s="78">
        <v>152</v>
      </c>
      <c r="W24" s="78">
        <v>169</v>
      </c>
      <c r="X24" s="79">
        <v>146</v>
      </c>
      <c r="Y24" s="78"/>
      <c r="Z24" s="78"/>
      <c r="AA24" s="78">
        <v>151</v>
      </c>
      <c r="AB24" s="78">
        <v>153</v>
      </c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7">
        <f t="shared" si="0"/>
        <v>794</v>
      </c>
      <c r="AT24" s="77">
        <f t="shared" si="1"/>
        <v>0</v>
      </c>
      <c r="AU24" s="129">
        <f t="shared" si="2"/>
        <v>945</v>
      </c>
      <c r="AV24" s="77">
        <f t="shared" si="3"/>
        <v>0</v>
      </c>
      <c r="AW24" s="77">
        <f t="shared" si="4"/>
        <v>0</v>
      </c>
      <c r="AX24" s="77">
        <f t="shared" si="5"/>
        <v>1739</v>
      </c>
      <c r="AY24" s="77">
        <f t="shared" si="6"/>
        <v>12</v>
      </c>
      <c r="AZ24" s="80">
        <f t="shared" si="7"/>
        <v>144.91666666666666</v>
      </c>
    </row>
    <row r="25" spans="1:52" ht="12.75">
      <c r="A25" s="77">
        <v>22</v>
      </c>
      <c r="B25" s="78">
        <v>3402</v>
      </c>
      <c r="C25" s="127" t="s">
        <v>51</v>
      </c>
      <c r="D25" s="127" t="s">
        <v>38</v>
      </c>
      <c r="E25" s="78">
        <v>129</v>
      </c>
      <c r="F25" s="78">
        <v>149</v>
      </c>
      <c r="G25" s="78">
        <v>138</v>
      </c>
      <c r="H25" s="78">
        <v>151</v>
      </c>
      <c r="I25" s="78">
        <v>129</v>
      </c>
      <c r="J25" s="78">
        <v>141</v>
      </c>
      <c r="K25" s="78">
        <v>129</v>
      </c>
      <c r="L25" s="78">
        <v>132</v>
      </c>
      <c r="M25" s="78">
        <v>117</v>
      </c>
      <c r="N25" s="78">
        <v>140</v>
      </c>
      <c r="O25" s="78">
        <v>165</v>
      </c>
      <c r="P25" s="78">
        <v>221</v>
      </c>
      <c r="Q25" s="78">
        <v>124</v>
      </c>
      <c r="R25" s="78">
        <v>134</v>
      </c>
      <c r="S25" s="78">
        <v>132</v>
      </c>
      <c r="T25" s="78">
        <v>159</v>
      </c>
      <c r="U25" s="78">
        <v>132</v>
      </c>
      <c r="V25" s="78">
        <v>169</v>
      </c>
      <c r="W25" s="78">
        <v>133</v>
      </c>
      <c r="X25" s="79">
        <v>133</v>
      </c>
      <c r="Y25" s="78">
        <v>190</v>
      </c>
      <c r="Z25" s="78">
        <v>126</v>
      </c>
      <c r="AA25" s="78">
        <v>143</v>
      </c>
      <c r="AB25" s="78">
        <v>191</v>
      </c>
      <c r="AC25" s="78">
        <v>129</v>
      </c>
      <c r="AD25" s="78">
        <v>169</v>
      </c>
      <c r="AE25" s="78">
        <v>120</v>
      </c>
      <c r="AF25" s="78">
        <v>104</v>
      </c>
      <c r="AG25" s="78">
        <v>147</v>
      </c>
      <c r="AH25" s="78">
        <v>144</v>
      </c>
      <c r="AI25" s="78">
        <v>147</v>
      </c>
      <c r="AJ25" s="78">
        <v>163</v>
      </c>
      <c r="AK25" s="78"/>
      <c r="AL25" s="78"/>
      <c r="AM25" s="78"/>
      <c r="AN25" s="78"/>
      <c r="AO25" s="78"/>
      <c r="AP25" s="78"/>
      <c r="AQ25" s="78"/>
      <c r="AR25" s="78"/>
      <c r="AS25" s="77">
        <f t="shared" si="0"/>
        <v>1098</v>
      </c>
      <c r="AT25" s="77">
        <f t="shared" si="1"/>
        <v>1192</v>
      </c>
      <c r="AU25" s="129">
        <f t="shared" si="2"/>
        <v>1217</v>
      </c>
      <c r="AV25" s="77">
        <f t="shared" si="3"/>
        <v>1123</v>
      </c>
      <c r="AW25" s="77">
        <f t="shared" si="4"/>
        <v>0</v>
      </c>
      <c r="AX25" s="77">
        <f t="shared" si="5"/>
        <v>4630</v>
      </c>
      <c r="AY25" s="77">
        <f t="shared" si="6"/>
        <v>32</v>
      </c>
      <c r="AZ25" s="80">
        <f t="shared" si="7"/>
        <v>144.6875</v>
      </c>
    </row>
    <row r="26" spans="1:52" ht="12.75">
      <c r="A26" s="77">
        <v>23</v>
      </c>
      <c r="B26" s="78">
        <v>3507</v>
      </c>
      <c r="C26" s="127" t="s">
        <v>66</v>
      </c>
      <c r="D26" s="128" t="s">
        <v>37</v>
      </c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78">
        <v>175</v>
      </c>
      <c r="P26" s="78">
        <v>130</v>
      </c>
      <c r="Q26" s="78">
        <v>188</v>
      </c>
      <c r="R26" s="78">
        <v>123</v>
      </c>
      <c r="S26" s="78"/>
      <c r="T26" s="78"/>
      <c r="U26" s="78">
        <v>115</v>
      </c>
      <c r="V26" s="78">
        <v>157</v>
      </c>
      <c r="W26" s="78"/>
      <c r="X26" s="79"/>
      <c r="Y26" s="78">
        <v>150</v>
      </c>
      <c r="Z26" s="78">
        <v>147</v>
      </c>
      <c r="AA26" s="78">
        <v>159</v>
      </c>
      <c r="AB26" s="78">
        <v>125</v>
      </c>
      <c r="AC26" s="78">
        <v>159</v>
      </c>
      <c r="AD26" s="78">
        <v>153</v>
      </c>
      <c r="AE26" s="78">
        <v>130</v>
      </c>
      <c r="AF26" s="78">
        <v>181</v>
      </c>
      <c r="AG26" s="78"/>
      <c r="AH26" s="78">
        <v>142</v>
      </c>
      <c r="AI26" s="78">
        <v>162</v>
      </c>
      <c r="AJ26" s="78">
        <v>117</v>
      </c>
      <c r="AK26" s="78">
        <v>131</v>
      </c>
      <c r="AL26" s="78">
        <v>132</v>
      </c>
      <c r="AM26" s="78">
        <v>131</v>
      </c>
      <c r="AN26" s="78">
        <v>149</v>
      </c>
      <c r="AO26" s="78">
        <v>102</v>
      </c>
      <c r="AP26" s="78">
        <v>156</v>
      </c>
      <c r="AQ26" s="78"/>
      <c r="AR26" s="78"/>
      <c r="AS26" s="77">
        <f t="shared" si="0"/>
        <v>0</v>
      </c>
      <c r="AT26" s="77">
        <f t="shared" si="1"/>
        <v>616</v>
      </c>
      <c r="AU26" s="129">
        <f t="shared" si="2"/>
        <v>853</v>
      </c>
      <c r="AV26" s="77">
        <f t="shared" si="3"/>
        <v>1044</v>
      </c>
      <c r="AW26" s="77">
        <f t="shared" si="4"/>
        <v>801</v>
      </c>
      <c r="AX26" s="77">
        <f t="shared" si="5"/>
        <v>3314</v>
      </c>
      <c r="AY26" s="77">
        <f t="shared" si="6"/>
        <v>23</v>
      </c>
      <c r="AZ26" s="80">
        <f t="shared" si="7"/>
        <v>144.08695652173913</v>
      </c>
    </row>
    <row r="27" spans="1:52" ht="12.75">
      <c r="A27" s="77">
        <v>24</v>
      </c>
      <c r="B27" s="78">
        <v>1669</v>
      </c>
      <c r="C27" s="127" t="s">
        <v>46</v>
      </c>
      <c r="D27" s="128" t="s">
        <v>37</v>
      </c>
      <c r="E27" s="81">
        <v>151</v>
      </c>
      <c r="F27" s="81">
        <v>151</v>
      </c>
      <c r="G27" s="81">
        <v>158</v>
      </c>
      <c r="H27" s="81">
        <v>120</v>
      </c>
      <c r="I27" s="81">
        <v>158</v>
      </c>
      <c r="J27" s="81">
        <v>141</v>
      </c>
      <c r="K27" s="81">
        <v>128</v>
      </c>
      <c r="L27" s="81">
        <v>115</v>
      </c>
      <c r="M27" s="81"/>
      <c r="N27" s="81"/>
      <c r="O27" s="78">
        <v>127</v>
      </c>
      <c r="P27" s="78">
        <v>127</v>
      </c>
      <c r="Q27" s="78">
        <v>134</v>
      </c>
      <c r="R27" s="78">
        <v>152</v>
      </c>
      <c r="S27" s="78"/>
      <c r="T27" s="78"/>
      <c r="U27" s="78">
        <v>124</v>
      </c>
      <c r="V27" s="78">
        <v>166</v>
      </c>
      <c r="W27" s="78">
        <v>115</v>
      </c>
      <c r="X27" s="79">
        <v>159</v>
      </c>
      <c r="Y27" s="78"/>
      <c r="Z27" s="78"/>
      <c r="AA27" s="78">
        <v>122</v>
      </c>
      <c r="AB27" s="78">
        <v>154</v>
      </c>
      <c r="AC27" s="78"/>
      <c r="AD27" s="78"/>
      <c r="AE27" s="78">
        <v>166</v>
      </c>
      <c r="AF27" s="78">
        <v>163</v>
      </c>
      <c r="AG27" s="78">
        <v>113</v>
      </c>
      <c r="AH27" s="78"/>
      <c r="AI27" s="78"/>
      <c r="AJ27" s="78">
        <v>135</v>
      </c>
      <c r="AK27" s="78"/>
      <c r="AL27" s="78"/>
      <c r="AM27" s="78">
        <v>150</v>
      </c>
      <c r="AN27" s="78">
        <v>158</v>
      </c>
      <c r="AO27" s="78">
        <v>128</v>
      </c>
      <c r="AP27" s="78">
        <v>138</v>
      </c>
      <c r="AQ27" s="78">
        <v>177</v>
      </c>
      <c r="AR27" s="78">
        <v>160</v>
      </c>
      <c r="AS27" s="77">
        <f t="shared" si="0"/>
        <v>1122</v>
      </c>
      <c r="AT27" s="77">
        <f t="shared" si="1"/>
        <v>540</v>
      </c>
      <c r="AU27" s="129">
        <f t="shared" si="2"/>
        <v>840</v>
      </c>
      <c r="AV27" s="77">
        <f t="shared" si="3"/>
        <v>577</v>
      </c>
      <c r="AW27" s="77">
        <f t="shared" si="4"/>
        <v>911</v>
      </c>
      <c r="AX27" s="77">
        <f t="shared" si="5"/>
        <v>3990</v>
      </c>
      <c r="AY27" s="77">
        <f t="shared" si="6"/>
        <v>28</v>
      </c>
      <c r="AZ27" s="80">
        <f t="shared" si="7"/>
        <v>142.5</v>
      </c>
    </row>
    <row r="28" spans="1:52" ht="12.75">
      <c r="A28" s="77">
        <v>25</v>
      </c>
      <c r="B28" s="78">
        <v>3508</v>
      </c>
      <c r="C28" s="127" t="s">
        <v>67</v>
      </c>
      <c r="D28" s="128" t="s">
        <v>39</v>
      </c>
      <c r="E28" s="81"/>
      <c r="F28" s="81"/>
      <c r="G28" s="81"/>
      <c r="H28" s="81"/>
      <c r="I28" s="81"/>
      <c r="J28" s="81"/>
      <c r="K28" s="81"/>
      <c r="L28" s="81"/>
      <c r="M28" s="81">
        <v>155</v>
      </c>
      <c r="N28" s="81">
        <v>107</v>
      </c>
      <c r="O28" s="78">
        <v>162</v>
      </c>
      <c r="P28" s="78">
        <v>170</v>
      </c>
      <c r="Q28" s="78">
        <v>121</v>
      </c>
      <c r="R28" s="78">
        <v>121</v>
      </c>
      <c r="S28" s="78">
        <v>114</v>
      </c>
      <c r="T28" s="78">
        <v>174</v>
      </c>
      <c r="U28" s="78"/>
      <c r="V28" s="78"/>
      <c r="W28" s="78"/>
      <c r="X28" s="79"/>
      <c r="Y28" s="78">
        <v>140</v>
      </c>
      <c r="Z28" s="78">
        <v>113</v>
      </c>
      <c r="AA28" s="78">
        <v>153</v>
      </c>
      <c r="AB28" s="78">
        <v>120</v>
      </c>
      <c r="AC28" s="78">
        <v>116</v>
      </c>
      <c r="AD28" s="78">
        <v>129</v>
      </c>
      <c r="AE28" s="78">
        <v>131</v>
      </c>
      <c r="AF28" s="78">
        <v>120</v>
      </c>
      <c r="AG28" s="78"/>
      <c r="AH28" s="78"/>
      <c r="AI28" s="78">
        <v>112</v>
      </c>
      <c r="AJ28" s="78">
        <v>192</v>
      </c>
      <c r="AK28" s="78">
        <v>152</v>
      </c>
      <c r="AL28" s="78">
        <v>103</v>
      </c>
      <c r="AM28" s="78">
        <v>161</v>
      </c>
      <c r="AN28" s="78">
        <v>135</v>
      </c>
      <c r="AO28" s="78">
        <v>124</v>
      </c>
      <c r="AP28" s="78">
        <v>163</v>
      </c>
      <c r="AQ28" s="78">
        <v>150</v>
      </c>
      <c r="AR28" s="78">
        <v>190</v>
      </c>
      <c r="AS28" s="77">
        <f t="shared" si="0"/>
        <v>0</v>
      </c>
      <c r="AT28" s="77">
        <f t="shared" si="1"/>
        <v>1124</v>
      </c>
      <c r="AU28" s="129">
        <f t="shared" si="2"/>
        <v>526</v>
      </c>
      <c r="AV28" s="77">
        <f t="shared" si="3"/>
        <v>800</v>
      </c>
      <c r="AW28" s="77">
        <f t="shared" si="4"/>
        <v>1178</v>
      </c>
      <c r="AX28" s="77">
        <f t="shared" si="5"/>
        <v>3628</v>
      </c>
      <c r="AY28" s="77">
        <f t="shared" si="6"/>
        <v>26</v>
      </c>
      <c r="AZ28" s="80">
        <f t="shared" si="7"/>
        <v>139.53846153846155</v>
      </c>
    </row>
    <row r="29" spans="1:52" ht="12.75">
      <c r="A29" s="77">
        <v>26</v>
      </c>
      <c r="B29" s="78">
        <v>3495</v>
      </c>
      <c r="C29" s="127" t="s">
        <v>44</v>
      </c>
      <c r="D29" s="127" t="s">
        <v>36</v>
      </c>
      <c r="E29" s="78"/>
      <c r="F29" s="78"/>
      <c r="G29" s="78">
        <v>136</v>
      </c>
      <c r="H29" s="78">
        <v>83</v>
      </c>
      <c r="I29" s="78">
        <v>124</v>
      </c>
      <c r="J29" s="78">
        <v>116</v>
      </c>
      <c r="K29" s="78"/>
      <c r="L29" s="78"/>
      <c r="M29" s="78">
        <v>116</v>
      </c>
      <c r="N29" s="78">
        <v>101</v>
      </c>
      <c r="O29" s="78">
        <v>135</v>
      </c>
      <c r="P29" s="78">
        <v>114</v>
      </c>
      <c r="Q29" s="78">
        <v>100</v>
      </c>
      <c r="R29" s="78">
        <v>119</v>
      </c>
      <c r="S29" s="78">
        <v>126</v>
      </c>
      <c r="T29" s="78">
        <v>117</v>
      </c>
      <c r="U29" s="78">
        <v>141</v>
      </c>
      <c r="V29" s="78">
        <v>168</v>
      </c>
      <c r="W29" s="78"/>
      <c r="X29" s="79"/>
      <c r="Y29" s="78"/>
      <c r="Z29" s="78">
        <v>159</v>
      </c>
      <c r="AA29" s="78">
        <v>119</v>
      </c>
      <c r="AB29" s="78">
        <v>145</v>
      </c>
      <c r="AC29" s="78"/>
      <c r="AD29" s="78"/>
      <c r="AE29" s="78">
        <v>170</v>
      </c>
      <c r="AF29" s="78">
        <v>159</v>
      </c>
      <c r="AG29" s="78">
        <v>163</v>
      </c>
      <c r="AH29" s="78">
        <v>173</v>
      </c>
      <c r="AI29" s="78">
        <v>155</v>
      </c>
      <c r="AJ29" s="78">
        <v>134</v>
      </c>
      <c r="AK29" s="78">
        <v>158</v>
      </c>
      <c r="AL29" s="78">
        <v>142</v>
      </c>
      <c r="AM29" s="78">
        <v>117</v>
      </c>
      <c r="AN29" s="78">
        <v>158</v>
      </c>
      <c r="AO29" s="78"/>
      <c r="AP29" s="78"/>
      <c r="AQ29" s="78"/>
      <c r="AR29" s="78"/>
      <c r="AS29" s="77">
        <f t="shared" si="0"/>
        <v>459</v>
      </c>
      <c r="AT29" s="77">
        <f t="shared" si="1"/>
        <v>928</v>
      </c>
      <c r="AU29" s="129">
        <f t="shared" si="2"/>
        <v>732</v>
      </c>
      <c r="AV29" s="77">
        <f t="shared" si="3"/>
        <v>954</v>
      </c>
      <c r="AW29" s="77">
        <f t="shared" si="4"/>
        <v>575</v>
      </c>
      <c r="AX29" s="77">
        <f t="shared" si="5"/>
        <v>3648</v>
      </c>
      <c r="AY29" s="77">
        <f t="shared" si="6"/>
        <v>27</v>
      </c>
      <c r="AZ29" s="80">
        <f t="shared" si="7"/>
        <v>135.11111111111111</v>
      </c>
    </row>
    <row r="30" spans="1:53" ht="12.75">
      <c r="A30" s="77">
        <v>27</v>
      </c>
      <c r="B30" s="78">
        <v>1981</v>
      </c>
      <c r="C30" s="127" t="s">
        <v>57</v>
      </c>
      <c r="D30" s="127" t="s">
        <v>39</v>
      </c>
      <c r="E30" s="78"/>
      <c r="F30" s="78"/>
      <c r="G30" s="78">
        <v>124</v>
      </c>
      <c r="H30" s="78">
        <v>144</v>
      </c>
      <c r="I30" s="78">
        <v>123</v>
      </c>
      <c r="J30" s="78">
        <v>123</v>
      </c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9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7">
        <f t="shared" si="0"/>
        <v>514</v>
      </c>
      <c r="AT30" s="77">
        <f t="shared" si="1"/>
        <v>0</v>
      </c>
      <c r="AU30" s="129">
        <f t="shared" si="2"/>
        <v>0</v>
      </c>
      <c r="AV30" s="77">
        <f t="shared" si="3"/>
        <v>0</v>
      </c>
      <c r="AW30" s="77">
        <f t="shared" si="4"/>
        <v>0</v>
      </c>
      <c r="AX30" s="77">
        <f t="shared" si="5"/>
        <v>514</v>
      </c>
      <c r="AY30" s="77">
        <f t="shared" si="6"/>
        <v>4</v>
      </c>
      <c r="AZ30" s="80">
        <f t="shared" si="7"/>
        <v>128.5</v>
      </c>
      <c r="BA30" s="82"/>
    </row>
    <row r="31" spans="1:52" ht="12.75">
      <c r="A31" s="77">
        <v>28</v>
      </c>
      <c r="B31" s="78">
        <v>3304</v>
      </c>
      <c r="C31" s="127" t="s">
        <v>54</v>
      </c>
      <c r="D31" s="127" t="s">
        <v>39</v>
      </c>
      <c r="E31" s="78">
        <v>109</v>
      </c>
      <c r="F31" s="78">
        <v>147</v>
      </c>
      <c r="G31" s="78">
        <v>150</v>
      </c>
      <c r="H31" s="78">
        <v>156</v>
      </c>
      <c r="I31" s="78">
        <v>108</v>
      </c>
      <c r="J31" s="78">
        <v>176</v>
      </c>
      <c r="K31" s="78">
        <v>121</v>
      </c>
      <c r="L31" s="78">
        <v>138</v>
      </c>
      <c r="M31" s="78">
        <v>162</v>
      </c>
      <c r="N31" s="78">
        <v>93</v>
      </c>
      <c r="O31" s="78">
        <v>137</v>
      </c>
      <c r="P31" s="78">
        <v>130</v>
      </c>
      <c r="Q31" s="78">
        <v>119</v>
      </c>
      <c r="R31" s="78">
        <v>146</v>
      </c>
      <c r="S31" s="78">
        <v>119</v>
      </c>
      <c r="T31" s="78">
        <v>119</v>
      </c>
      <c r="U31" s="78">
        <v>117</v>
      </c>
      <c r="V31" s="78">
        <v>114</v>
      </c>
      <c r="W31" s="78">
        <v>96</v>
      </c>
      <c r="X31" s="79"/>
      <c r="Y31" s="78"/>
      <c r="Z31" s="78">
        <v>143</v>
      </c>
      <c r="AA31" s="78">
        <v>133</v>
      </c>
      <c r="AB31" s="78">
        <v>122</v>
      </c>
      <c r="AC31" s="78">
        <v>109</v>
      </c>
      <c r="AD31" s="78">
        <v>95</v>
      </c>
      <c r="AE31" s="78">
        <v>118</v>
      </c>
      <c r="AF31" s="78">
        <v>147</v>
      </c>
      <c r="AG31" s="78">
        <v>127</v>
      </c>
      <c r="AH31" s="78">
        <v>115</v>
      </c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7">
        <f t="shared" si="0"/>
        <v>1105</v>
      </c>
      <c r="AT31" s="77">
        <f t="shared" si="1"/>
        <v>1025</v>
      </c>
      <c r="AU31" s="129">
        <f t="shared" si="2"/>
        <v>725</v>
      </c>
      <c r="AV31" s="77">
        <f t="shared" si="3"/>
        <v>711</v>
      </c>
      <c r="AW31" s="77">
        <f t="shared" si="4"/>
        <v>0</v>
      </c>
      <c r="AX31" s="77">
        <f t="shared" si="5"/>
        <v>3566</v>
      </c>
      <c r="AY31" s="77">
        <f t="shared" si="6"/>
        <v>28</v>
      </c>
      <c r="AZ31" s="80">
        <f t="shared" si="7"/>
        <v>127.35714285714286</v>
      </c>
    </row>
    <row r="32" spans="1:52" ht="12.75">
      <c r="A32" s="77">
        <v>29</v>
      </c>
      <c r="B32" s="78">
        <v>3040</v>
      </c>
      <c r="C32" s="127" t="s">
        <v>61</v>
      </c>
      <c r="D32" s="127" t="s">
        <v>40</v>
      </c>
      <c r="E32" s="78">
        <v>123</v>
      </c>
      <c r="F32" s="78">
        <v>165</v>
      </c>
      <c r="G32" s="78">
        <v>96</v>
      </c>
      <c r="H32" s="78">
        <v>124</v>
      </c>
      <c r="I32" s="78"/>
      <c r="J32" s="78"/>
      <c r="K32" s="78">
        <v>156</v>
      </c>
      <c r="L32" s="78">
        <v>133</v>
      </c>
      <c r="M32" s="78"/>
      <c r="N32" s="78"/>
      <c r="O32" s="78">
        <v>140</v>
      </c>
      <c r="P32" s="78">
        <v>119</v>
      </c>
      <c r="Q32" s="78">
        <v>123</v>
      </c>
      <c r="R32" s="78">
        <v>138</v>
      </c>
      <c r="S32" s="78"/>
      <c r="T32" s="78"/>
      <c r="U32" s="78"/>
      <c r="V32" s="78"/>
      <c r="W32" s="78">
        <v>127</v>
      </c>
      <c r="X32" s="79"/>
      <c r="Y32" s="78">
        <v>93</v>
      </c>
      <c r="Z32" s="78">
        <v>140</v>
      </c>
      <c r="AA32" s="78">
        <v>151</v>
      </c>
      <c r="AB32" s="78">
        <v>139</v>
      </c>
      <c r="AC32" s="78"/>
      <c r="AD32" s="78"/>
      <c r="AE32" s="78"/>
      <c r="AF32" s="78"/>
      <c r="AG32" s="78"/>
      <c r="AH32" s="78"/>
      <c r="AI32" s="78"/>
      <c r="AJ32" s="78"/>
      <c r="AK32" s="78"/>
      <c r="AL32" s="78">
        <v>139</v>
      </c>
      <c r="AM32" s="78">
        <v>114</v>
      </c>
      <c r="AN32" s="78"/>
      <c r="AO32" s="78"/>
      <c r="AP32" s="78">
        <v>83</v>
      </c>
      <c r="AQ32" s="78">
        <v>124</v>
      </c>
      <c r="AR32" s="78">
        <v>96</v>
      </c>
      <c r="AS32" s="77">
        <f t="shared" si="0"/>
        <v>797</v>
      </c>
      <c r="AT32" s="77">
        <f t="shared" si="1"/>
        <v>520</v>
      </c>
      <c r="AU32" s="129">
        <f t="shared" si="2"/>
        <v>650</v>
      </c>
      <c r="AV32" s="77">
        <f t="shared" si="3"/>
        <v>0</v>
      </c>
      <c r="AW32" s="77">
        <f t="shared" si="4"/>
        <v>556</v>
      </c>
      <c r="AX32" s="77">
        <f t="shared" si="5"/>
        <v>2523</v>
      </c>
      <c r="AY32" s="77">
        <f t="shared" si="6"/>
        <v>20</v>
      </c>
      <c r="AZ32" s="80">
        <f t="shared" si="7"/>
        <v>126.15</v>
      </c>
    </row>
    <row r="33" spans="1:52" ht="12.75" hidden="1">
      <c r="A33" s="77">
        <v>30</v>
      </c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9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7">
        <f t="shared" si="0"/>
        <v>0</v>
      </c>
      <c r="AT33" s="77">
        <f t="shared" si="1"/>
        <v>0</v>
      </c>
      <c r="AU33" s="129">
        <f t="shared" si="2"/>
        <v>0</v>
      </c>
      <c r="AV33" s="77">
        <f t="shared" si="3"/>
        <v>0</v>
      </c>
      <c r="AW33" s="77">
        <f t="shared" si="4"/>
        <v>0</v>
      </c>
      <c r="AX33" s="77">
        <f t="shared" si="5"/>
        <v>0</v>
      </c>
      <c r="AY33" s="77">
        <f t="shared" si="6"/>
        <v>0</v>
      </c>
      <c r="AZ33" s="80" t="e">
        <f t="shared" si="7"/>
        <v>#DIV/0!</v>
      </c>
    </row>
    <row r="34" spans="1:52" ht="12.75" hidden="1">
      <c r="A34" s="77">
        <v>31</v>
      </c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9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7">
        <f t="shared" si="0"/>
        <v>0</v>
      </c>
      <c r="AT34" s="77">
        <f t="shared" si="1"/>
        <v>0</v>
      </c>
      <c r="AU34" s="129">
        <f t="shared" si="2"/>
        <v>0</v>
      </c>
      <c r="AV34" s="77">
        <f t="shared" si="3"/>
        <v>0</v>
      </c>
      <c r="AW34" s="77">
        <f t="shared" si="4"/>
        <v>0</v>
      </c>
      <c r="AX34" s="77">
        <f t="shared" si="5"/>
        <v>0</v>
      </c>
      <c r="AY34" s="77">
        <f t="shared" si="6"/>
        <v>0</v>
      </c>
      <c r="AZ34" s="80" t="e">
        <f t="shared" si="7"/>
        <v>#DIV/0!</v>
      </c>
    </row>
    <row r="35" spans="1:53" s="82" customFormat="1" ht="12.75" hidden="1">
      <c r="A35" s="77">
        <v>32</v>
      </c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9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7">
        <f t="shared" si="0"/>
        <v>0</v>
      </c>
      <c r="AT35" s="77">
        <f t="shared" si="1"/>
        <v>0</v>
      </c>
      <c r="AU35" s="129">
        <f t="shared" si="2"/>
        <v>0</v>
      </c>
      <c r="AV35" s="77">
        <f t="shared" si="3"/>
        <v>0</v>
      </c>
      <c r="AW35" s="77">
        <f t="shared" si="4"/>
        <v>0</v>
      </c>
      <c r="AX35" s="77">
        <f t="shared" si="5"/>
        <v>0</v>
      </c>
      <c r="AY35" s="77">
        <f t="shared" si="6"/>
        <v>0</v>
      </c>
      <c r="AZ35" s="80" t="e">
        <f t="shared" si="7"/>
        <v>#DIV/0!</v>
      </c>
      <c r="BA35" s="73"/>
    </row>
    <row r="36" spans="1:53" s="82" customFormat="1" ht="12.75" hidden="1">
      <c r="A36" s="77">
        <v>33</v>
      </c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9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7">
        <f t="shared" si="0"/>
        <v>0</v>
      </c>
      <c r="AT36" s="77">
        <f t="shared" si="1"/>
        <v>0</v>
      </c>
      <c r="AU36" s="129">
        <f t="shared" si="2"/>
        <v>0</v>
      </c>
      <c r="AV36" s="77">
        <f t="shared" si="3"/>
        <v>0</v>
      </c>
      <c r="AW36" s="77">
        <f t="shared" si="4"/>
        <v>0</v>
      </c>
      <c r="AX36" s="77">
        <f t="shared" si="5"/>
        <v>0</v>
      </c>
      <c r="AY36" s="77">
        <f t="shared" si="6"/>
        <v>0</v>
      </c>
      <c r="AZ36" s="80" t="e">
        <f t="shared" si="7"/>
        <v>#DIV/0!</v>
      </c>
      <c r="BA36" s="73"/>
    </row>
    <row r="37" spans="1:53" s="82" customFormat="1" ht="12.75" hidden="1">
      <c r="A37" s="77">
        <v>34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9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7">
        <f t="shared" si="0"/>
        <v>0</v>
      </c>
      <c r="AT37" s="77">
        <f t="shared" si="1"/>
        <v>0</v>
      </c>
      <c r="AU37" s="129">
        <f t="shared" si="2"/>
        <v>0</v>
      </c>
      <c r="AV37" s="77">
        <f t="shared" si="3"/>
        <v>0</v>
      </c>
      <c r="AW37" s="77">
        <f t="shared" si="4"/>
        <v>0</v>
      </c>
      <c r="AX37" s="77">
        <f t="shared" si="5"/>
        <v>0</v>
      </c>
      <c r="AY37" s="77">
        <f t="shared" si="6"/>
        <v>0</v>
      </c>
      <c r="AZ37" s="80" t="e">
        <f t="shared" si="7"/>
        <v>#DIV/0!</v>
      </c>
      <c r="BA37" s="73"/>
    </row>
    <row r="38" spans="1:52" s="82" customFormat="1" ht="12.75" hidden="1">
      <c r="A38" s="77">
        <v>35</v>
      </c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9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7">
        <f t="shared" si="0"/>
        <v>0</v>
      </c>
      <c r="AT38" s="77">
        <f t="shared" si="1"/>
        <v>0</v>
      </c>
      <c r="AU38" s="129">
        <f t="shared" si="2"/>
        <v>0</v>
      </c>
      <c r="AV38" s="77">
        <f t="shared" si="3"/>
        <v>0</v>
      </c>
      <c r="AW38" s="77">
        <f t="shared" si="4"/>
        <v>0</v>
      </c>
      <c r="AX38" s="77">
        <f t="shared" si="5"/>
        <v>0</v>
      </c>
      <c r="AY38" s="77">
        <f t="shared" si="6"/>
        <v>0</v>
      </c>
      <c r="AZ38" s="80" t="e">
        <f t="shared" si="7"/>
        <v>#DIV/0!</v>
      </c>
    </row>
    <row r="39" spans="1:52" s="82" customFormat="1" ht="12.75" hidden="1">
      <c r="A39" s="77">
        <v>36</v>
      </c>
      <c r="B39" s="78"/>
      <c r="C39" s="81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9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7">
        <f t="shared" si="0"/>
        <v>0</v>
      </c>
      <c r="AT39" s="77">
        <f t="shared" si="1"/>
        <v>0</v>
      </c>
      <c r="AU39" s="129">
        <f t="shared" si="2"/>
        <v>0</v>
      </c>
      <c r="AV39" s="77">
        <f t="shared" si="3"/>
        <v>0</v>
      </c>
      <c r="AW39" s="77">
        <f t="shared" si="4"/>
        <v>0</v>
      </c>
      <c r="AX39" s="77">
        <f t="shared" si="5"/>
        <v>0</v>
      </c>
      <c r="AY39" s="77">
        <f t="shared" si="6"/>
        <v>0</v>
      </c>
      <c r="AZ39" s="80" t="e">
        <f t="shared" si="7"/>
        <v>#DIV/0!</v>
      </c>
    </row>
    <row r="40" spans="1:52" s="82" customFormat="1" ht="12.75" hidden="1">
      <c r="A40" s="77">
        <v>37</v>
      </c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9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7">
        <f t="shared" si="0"/>
        <v>0</v>
      </c>
      <c r="AT40" s="77">
        <f t="shared" si="1"/>
        <v>0</v>
      </c>
      <c r="AU40" s="129">
        <f t="shared" si="2"/>
        <v>0</v>
      </c>
      <c r="AV40" s="77">
        <f t="shared" si="3"/>
        <v>0</v>
      </c>
      <c r="AW40" s="77">
        <f t="shared" si="4"/>
        <v>0</v>
      </c>
      <c r="AX40" s="77">
        <f t="shared" si="5"/>
        <v>0</v>
      </c>
      <c r="AY40" s="77">
        <f t="shared" si="6"/>
        <v>0</v>
      </c>
      <c r="AZ40" s="80" t="e">
        <f t="shared" si="7"/>
        <v>#DIV/0!</v>
      </c>
    </row>
    <row r="41" spans="1:52" s="82" customFormat="1" ht="12.75" hidden="1">
      <c r="A41" s="77">
        <v>38</v>
      </c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9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7">
        <f t="shared" si="0"/>
        <v>0</v>
      </c>
      <c r="AT41" s="77">
        <f t="shared" si="1"/>
        <v>0</v>
      </c>
      <c r="AU41" s="129">
        <f t="shared" si="2"/>
        <v>0</v>
      </c>
      <c r="AV41" s="77">
        <f t="shared" si="3"/>
        <v>0</v>
      </c>
      <c r="AW41" s="77">
        <f t="shared" si="4"/>
        <v>0</v>
      </c>
      <c r="AX41" s="77">
        <f t="shared" si="5"/>
        <v>0</v>
      </c>
      <c r="AY41" s="77">
        <f t="shared" si="6"/>
        <v>0</v>
      </c>
      <c r="AZ41" s="80" t="e">
        <f t="shared" si="7"/>
        <v>#DIV/0!</v>
      </c>
    </row>
    <row r="42" spans="1:52" s="82" customFormat="1" ht="12.75" hidden="1">
      <c r="A42" s="77">
        <v>39</v>
      </c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9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7">
        <f t="shared" si="0"/>
        <v>0</v>
      </c>
      <c r="AT42" s="77">
        <f t="shared" si="1"/>
        <v>0</v>
      </c>
      <c r="AU42" s="129">
        <f t="shared" si="2"/>
        <v>0</v>
      </c>
      <c r="AV42" s="77">
        <f t="shared" si="3"/>
        <v>0</v>
      </c>
      <c r="AW42" s="77">
        <f t="shared" si="4"/>
        <v>0</v>
      </c>
      <c r="AX42" s="77">
        <f t="shared" si="5"/>
        <v>0</v>
      </c>
      <c r="AY42" s="77">
        <f t="shared" si="6"/>
        <v>0</v>
      </c>
      <c r="AZ42" s="80" t="e">
        <f t="shared" si="7"/>
        <v>#DIV/0!</v>
      </c>
    </row>
    <row r="43" spans="1:52" s="82" customFormat="1" ht="12.75" hidden="1">
      <c r="A43" s="77">
        <v>40</v>
      </c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9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7">
        <f t="shared" si="0"/>
        <v>0</v>
      </c>
      <c r="AT43" s="77">
        <f t="shared" si="1"/>
        <v>0</v>
      </c>
      <c r="AU43" s="129">
        <f t="shared" si="2"/>
        <v>0</v>
      </c>
      <c r="AV43" s="77">
        <f t="shared" si="3"/>
        <v>0</v>
      </c>
      <c r="AW43" s="77">
        <f t="shared" si="4"/>
        <v>0</v>
      </c>
      <c r="AX43" s="77">
        <f t="shared" si="5"/>
        <v>0</v>
      </c>
      <c r="AY43" s="77">
        <f t="shared" si="6"/>
        <v>0</v>
      </c>
      <c r="AZ43" s="80" t="e">
        <f t="shared" si="7"/>
        <v>#DIV/0!</v>
      </c>
    </row>
    <row r="44" spans="1:52" s="82" customFormat="1" ht="12.75" hidden="1">
      <c r="A44" s="77">
        <v>41</v>
      </c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9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7">
        <f t="shared" si="0"/>
        <v>0</v>
      </c>
      <c r="AT44" s="77">
        <f t="shared" si="1"/>
        <v>0</v>
      </c>
      <c r="AU44" s="129">
        <f t="shared" si="2"/>
        <v>0</v>
      </c>
      <c r="AV44" s="77">
        <f t="shared" si="3"/>
        <v>0</v>
      </c>
      <c r="AW44" s="77">
        <f t="shared" si="4"/>
        <v>0</v>
      </c>
      <c r="AX44" s="77">
        <f t="shared" si="5"/>
        <v>0</v>
      </c>
      <c r="AY44" s="77">
        <f t="shared" si="6"/>
        <v>0</v>
      </c>
      <c r="AZ44" s="80" t="e">
        <f t="shared" si="7"/>
        <v>#DIV/0!</v>
      </c>
    </row>
    <row r="45" spans="1:52" s="82" customFormat="1" ht="12.75" hidden="1">
      <c r="A45" s="77">
        <v>42</v>
      </c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81"/>
      <c r="P45" s="81"/>
      <c r="Q45" s="81"/>
      <c r="R45" s="81"/>
      <c r="S45" s="81"/>
      <c r="T45" s="81"/>
      <c r="U45" s="81"/>
      <c r="V45" s="81"/>
      <c r="W45" s="81"/>
      <c r="X45" s="79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  <c r="AM45" s="81"/>
      <c r="AN45" s="81"/>
      <c r="AO45" s="81"/>
      <c r="AP45" s="81"/>
      <c r="AQ45" s="81"/>
      <c r="AR45" s="81"/>
      <c r="AS45" s="77">
        <f t="shared" si="0"/>
        <v>0</v>
      </c>
      <c r="AT45" s="77">
        <f t="shared" si="1"/>
        <v>0</v>
      </c>
      <c r="AU45" s="129">
        <f t="shared" si="2"/>
        <v>0</v>
      </c>
      <c r="AV45" s="77">
        <f t="shared" si="3"/>
        <v>0</v>
      </c>
      <c r="AW45" s="77">
        <f t="shared" si="4"/>
        <v>0</v>
      </c>
      <c r="AX45" s="77">
        <f t="shared" si="5"/>
        <v>0</v>
      </c>
      <c r="AY45" s="77">
        <f t="shared" si="6"/>
        <v>0</v>
      </c>
      <c r="AZ45" s="80" t="e">
        <f t="shared" si="7"/>
        <v>#DIV/0!</v>
      </c>
    </row>
    <row r="46" spans="1:52" s="82" customFormat="1" ht="12.75" hidden="1">
      <c r="A46" s="77">
        <v>43</v>
      </c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9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7">
        <f t="shared" si="0"/>
        <v>0</v>
      </c>
      <c r="AT46" s="77">
        <f t="shared" si="1"/>
        <v>0</v>
      </c>
      <c r="AU46" s="129">
        <f t="shared" si="2"/>
        <v>0</v>
      </c>
      <c r="AV46" s="77">
        <f t="shared" si="3"/>
        <v>0</v>
      </c>
      <c r="AW46" s="77">
        <f t="shared" si="4"/>
        <v>0</v>
      </c>
      <c r="AX46" s="77">
        <f t="shared" si="5"/>
        <v>0</v>
      </c>
      <c r="AY46" s="77">
        <f t="shared" si="6"/>
        <v>0</v>
      </c>
      <c r="AZ46" s="80" t="e">
        <f t="shared" si="7"/>
        <v>#DIV/0!</v>
      </c>
    </row>
    <row r="47" spans="1:52" s="82" customFormat="1" ht="12.75" hidden="1">
      <c r="A47" s="77">
        <v>44</v>
      </c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9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7">
        <f t="shared" si="0"/>
        <v>0</v>
      </c>
      <c r="AT47" s="77">
        <f t="shared" si="1"/>
        <v>0</v>
      </c>
      <c r="AU47" s="129">
        <f t="shared" si="2"/>
        <v>0</v>
      </c>
      <c r="AV47" s="77">
        <f t="shared" si="3"/>
        <v>0</v>
      </c>
      <c r="AW47" s="77">
        <f t="shared" si="4"/>
        <v>0</v>
      </c>
      <c r="AX47" s="77">
        <f t="shared" si="5"/>
        <v>0</v>
      </c>
      <c r="AY47" s="77">
        <f t="shared" si="6"/>
        <v>0</v>
      </c>
      <c r="AZ47" s="80" t="e">
        <f t="shared" si="7"/>
        <v>#DIV/0!</v>
      </c>
    </row>
    <row r="48" spans="1:52" s="82" customFormat="1" ht="12.75" hidden="1">
      <c r="A48" s="77">
        <v>45</v>
      </c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9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7">
        <f t="shared" si="0"/>
        <v>0</v>
      </c>
      <c r="AT48" s="77">
        <f t="shared" si="1"/>
        <v>0</v>
      </c>
      <c r="AU48" s="129">
        <f t="shared" si="2"/>
        <v>0</v>
      </c>
      <c r="AV48" s="77">
        <f t="shared" si="3"/>
        <v>0</v>
      </c>
      <c r="AW48" s="77">
        <f t="shared" si="4"/>
        <v>0</v>
      </c>
      <c r="AX48" s="77">
        <f t="shared" si="5"/>
        <v>0</v>
      </c>
      <c r="AY48" s="77">
        <f t="shared" si="6"/>
        <v>0</v>
      </c>
      <c r="AZ48" s="80" t="e">
        <f t="shared" si="7"/>
        <v>#DIV/0!</v>
      </c>
    </row>
    <row r="49" spans="1:52" s="82" customFormat="1" ht="12.75" hidden="1">
      <c r="A49" s="77">
        <v>46</v>
      </c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9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7">
        <f t="shared" si="0"/>
        <v>0</v>
      </c>
      <c r="AT49" s="77">
        <f t="shared" si="1"/>
        <v>0</v>
      </c>
      <c r="AU49" s="129">
        <f t="shared" si="2"/>
        <v>0</v>
      </c>
      <c r="AV49" s="77">
        <f t="shared" si="3"/>
        <v>0</v>
      </c>
      <c r="AW49" s="77">
        <f t="shared" si="4"/>
        <v>0</v>
      </c>
      <c r="AX49" s="77">
        <f t="shared" si="5"/>
        <v>0</v>
      </c>
      <c r="AY49" s="77">
        <f t="shared" si="6"/>
        <v>0</v>
      </c>
      <c r="AZ49" s="80" t="e">
        <f t="shared" si="7"/>
        <v>#DIV/0!</v>
      </c>
    </row>
    <row r="50" spans="24:52" ht="12.75" hidden="1">
      <c r="X50" s="73"/>
      <c r="AT50" s="72"/>
      <c r="AU50" s="130"/>
      <c r="AV50" s="72"/>
      <c r="AW50" s="72"/>
      <c r="AX50" s="72"/>
      <c r="AY50" s="72"/>
      <c r="AZ50" s="84"/>
    </row>
    <row r="51" spans="24:52" ht="12.75">
      <c r="X51" s="73"/>
      <c r="AT51" s="72"/>
      <c r="AU51" s="72"/>
      <c r="AV51" s="72"/>
      <c r="AW51" s="72"/>
      <c r="AX51" s="72"/>
      <c r="AY51" s="72"/>
      <c r="AZ51" s="84"/>
    </row>
    <row r="52" spans="24:52" ht="12.75">
      <c r="X52" s="73"/>
      <c r="AT52" s="72"/>
      <c r="AU52" s="72"/>
      <c r="AV52" s="72"/>
      <c r="AW52" s="72"/>
      <c r="AX52" s="72"/>
      <c r="AY52" s="72"/>
      <c r="AZ52" s="84"/>
    </row>
    <row r="53" spans="24:52" ht="12.75">
      <c r="X53" s="73"/>
      <c r="AT53" s="72"/>
      <c r="AU53" s="72"/>
      <c r="AV53" s="72"/>
      <c r="AW53" s="72"/>
      <c r="AX53" s="72"/>
      <c r="AY53" s="72"/>
      <c r="AZ53" s="84"/>
    </row>
    <row r="54" spans="24:52" ht="12.75">
      <c r="X54" s="73"/>
      <c r="AT54" s="72"/>
      <c r="AU54" s="72"/>
      <c r="AV54" s="72"/>
      <c r="AW54" s="72"/>
      <c r="AX54" s="72"/>
      <c r="AY54" s="72"/>
      <c r="AZ54" s="84"/>
    </row>
    <row r="55" spans="24:52" ht="12.75">
      <c r="X55" s="73"/>
      <c r="AT55" s="72"/>
      <c r="AU55" s="72"/>
      <c r="AV55" s="72"/>
      <c r="AW55" s="72"/>
      <c r="AX55" s="72"/>
      <c r="AY55" s="72"/>
      <c r="AZ55" s="84"/>
    </row>
    <row r="56" spans="24:52" ht="12.75">
      <c r="X56" s="73"/>
      <c r="AT56" s="72"/>
      <c r="AU56" s="72"/>
      <c r="AV56" s="72"/>
      <c r="AW56" s="72"/>
      <c r="AX56" s="72"/>
      <c r="AY56" s="72"/>
      <c r="AZ56" s="84"/>
    </row>
    <row r="57" spans="24:52" ht="12.75">
      <c r="X57" s="73"/>
      <c r="AT57" s="72"/>
      <c r="AU57" s="72"/>
      <c r="AV57" s="72"/>
      <c r="AW57" s="72"/>
      <c r="AX57" s="72"/>
      <c r="AY57" s="72"/>
      <c r="AZ57" s="84"/>
    </row>
    <row r="58" spans="24:52" ht="12.75">
      <c r="X58" s="73"/>
      <c r="AT58" s="72"/>
      <c r="AU58" s="72"/>
      <c r="AV58" s="72"/>
      <c r="AW58" s="72"/>
      <c r="AX58" s="72"/>
      <c r="AY58" s="72"/>
      <c r="AZ58" s="84"/>
    </row>
    <row r="59" spans="24:52" ht="12.75">
      <c r="X59" s="73"/>
      <c r="AT59" s="72"/>
      <c r="AU59" s="72"/>
      <c r="AV59" s="72"/>
      <c r="AW59" s="72"/>
      <c r="AX59" s="72"/>
      <c r="AY59" s="72"/>
      <c r="AZ59" s="84"/>
    </row>
    <row r="60" spans="24:52" ht="12.75">
      <c r="X60" s="73"/>
      <c r="AT60" s="72"/>
      <c r="AU60" s="72"/>
      <c r="AV60" s="72"/>
      <c r="AW60" s="72"/>
      <c r="AX60" s="72"/>
      <c r="AY60" s="72"/>
      <c r="AZ60" s="84"/>
    </row>
    <row r="61" spans="24:52" ht="12.75">
      <c r="X61" s="73"/>
      <c r="AT61" s="72"/>
      <c r="AU61" s="72"/>
      <c r="AV61" s="72"/>
      <c r="AW61" s="72"/>
      <c r="AX61" s="72"/>
      <c r="AY61" s="72"/>
      <c r="AZ61" s="84"/>
    </row>
    <row r="62" spans="24:52" ht="12.75">
      <c r="X62" s="73"/>
      <c r="AT62" s="72"/>
      <c r="AU62" s="72"/>
      <c r="AV62" s="72"/>
      <c r="AW62" s="72"/>
      <c r="AX62" s="72"/>
      <c r="AY62" s="72"/>
      <c r="AZ62" s="84"/>
    </row>
    <row r="63" spans="24:52" ht="12.75">
      <c r="X63" s="73"/>
      <c r="AT63" s="72"/>
      <c r="AU63" s="72"/>
      <c r="AV63" s="72"/>
      <c r="AW63" s="72"/>
      <c r="AX63" s="72"/>
      <c r="AY63" s="72"/>
      <c r="AZ63" s="84"/>
    </row>
    <row r="64" spans="24:52" ht="12.75">
      <c r="X64" s="73"/>
      <c r="AT64" s="72"/>
      <c r="AU64" s="72"/>
      <c r="AV64" s="72"/>
      <c r="AW64" s="72"/>
      <c r="AX64" s="72"/>
      <c r="AY64" s="72"/>
      <c r="AZ64" s="84"/>
    </row>
    <row r="65" spans="24:52" ht="12.75">
      <c r="X65" s="73"/>
      <c r="AT65" s="72"/>
      <c r="AU65" s="72"/>
      <c r="AV65" s="72"/>
      <c r="AW65" s="72"/>
      <c r="AX65" s="72"/>
      <c r="AY65" s="72"/>
      <c r="AZ65" s="84"/>
    </row>
    <row r="66" spans="24:52" ht="12.75">
      <c r="X66" s="73"/>
      <c r="AT66" s="72"/>
      <c r="AU66" s="72"/>
      <c r="AV66" s="72"/>
      <c r="AW66" s="72"/>
      <c r="AX66" s="72"/>
      <c r="AY66" s="72"/>
      <c r="AZ66" s="84"/>
    </row>
    <row r="67" spans="24:52" ht="12.75">
      <c r="X67" s="73"/>
      <c r="AT67" s="72"/>
      <c r="AU67" s="72"/>
      <c r="AV67" s="72"/>
      <c r="AW67" s="72"/>
      <c r="AX67" s="72"/>
      <c r="AY67" s="72"/>
      <c r="AZ67" s="84"/>
    </row>
    <row r="68" spans="24:52" ht="12.75">
      <c r="X68" s="73"/>
      <c r="AT68" s="72"/>
      <c r="AU68" s="72"/>
      <c r="AV68" s="72"/>
      <c r="AW68" s="72"/>
      <c r="AX68" s="72"/>
      <c r="AY68" s="72"/>
      <c r="AZ68" s="84"/>
    </row>
    <row r="69" spans="24:52" ht="12.75">
      <c r="X69" s="73"/>
      <c r="AT69" s="72"/>
      <c r="AU69" s="72"/>
      <c r="AV69" s="72"/>
      <c r="AW69" s="72"/>
      <c r="AX69" s="72"/>
      <c r="AY69" s="72"/>
      <c r="AZ69" s="84"/>
    </row>
    <row r="70" spans="24:52" ht="12.75">
      <c r="X70" s="73"/>
      <c r="AT70" s="72"/>
      <c r="AU70" s="72"/>
      <c r="AV70" s="72"/>
      <c r="AW70" s="72"/>
      <c r="AX70" s="72"/>
      <c r="AY70" s="72"/>
      <c r="AZ70" s="84"/>
    </row>
    <row r="71" spans="24:52" ht="12.75">
      <c r="X71" s="73"/>
      <c r="AT71" s="72"/>
      <c r="AU71" s="72"/>
      <c r="AV71" s="72"/>
      <c r="AW71" s="72"/>
      <c r="AX71" s="72"/>
      <c r="AY71" s="72"/>
      <c r="AZ71" s="84"/>
    </row>
    <row r="72" spans="24:52" ht="12.75">
      <c r="X72" s="73"/>
      <c r="AT72" s="72"/>
      <c r="AU72" s="72"/>
      <c r="AV72" s="72"/>
      <c r="AW72" s="72"/>
      <c r="AX72" s="72"/>
      <c r="AY72" s="72"/>
      <c r="AZ72" s="84"/>
    </row>
    <row r="73" spans="24:52" ht="12.75">
      <c r="X73" s="73"/>
      <c r="AT73" s="72"/>
      <c r="AU73" s="72"/>
      <c r="AV73" s="72"/>
      <c r="AW73" s="72"/>
      <c r="AX73" s="72"/>
      <c r="AY73" s="72"/>
      <c r="AZ73" s="84"/>
    </row>
    <row r="74" spans="24:52" ht="12.75">
      <c r="X74" s="73"/>
      <c r="AT74" s="72"/>
      <c r="AU74" s="72"/>
      <c r="AV74" s="72"/>
      <c r="AW74" s="72"/>
      <c r="AX74" s="72"/>
      <c r="AY74" s="72"/>
      <c r="AZ74" s="84"/>
    </row>
    <row r="75" spans="24:52" ht="12.75">
      <c r="X75" s="73"/>
      <c r="AT75" s="72"/>
      <c r="AU75" s="72"/>
      <c r="AV75" s="72"/>
      <c r="AW75" s="72"/>
      <c r="AX75" s="72"/>
      <c r="AY75" s="72"/>
      <c r="AZ75" s="84"/>
    </row>
    <row r="76" spans="1:52" ht="12.75">
      <c r="A76" s="85"/>
      <c r="B76" s="83"/>
      <c r="X76" s="73"/>
      <c r="AT76" s="72"/>
      <c r="AU76" s="72"/>
      <c r="AV76" s="72"/>
      <c r="AW76" s="72"/>
      <c r="AX76" s="72"/>
      <c r="AY76" s="72"/>
      <c r="AZ76" s="84"/>
    </row>
    <row r="77" spans="1:52" ht="12.75">
      <c r="A77" s="85"/>
      <c r="B77" s="83"/>
      <c r="X77" s="73"/>
      <c r="AT77" s="72"/>
      <c r="AU77" s="72"/>
      <c r="AV77" s="72"/>
      <c r="AW77" s="72"/>
      <c r="AX77" s="72"/>
      <c r="AY77" s="72"/>
      <c r="AZ77" s="84"/>
    </row>
    <row r="78" spans="1:52" ht="12.75">
      <c r="A78" s="85"/>
      <c r="B78" s="83"/>
      <c r="AS78" s="72"/>
      <c r="AT78" s="72"/>
      <c r="AU78" s="72"/>
      <c r="AV78" s="72"/>
      <c r="AW78" s="72"/>
      <c r="AX78" s="72"/>
      <c r="AY78" s="72"/>
      <c r="AZ78" s="84"/>
    </row>
    <row r="79" spans="1:52" ht="12.75">
      <c r="A79" s="85"/>
      <c r="B79" s="83"/>
      <c r="AS79" s="72"/>
      <c r="AT79" s="72"/>
      <c r="AU79" s="72"/>
      <c r="AV79" s="72"/>
      <c r="AW79" s="72"/>
      <c r="AX79" s="72"/>
      <c r="AY79" s="72"/>
      <c r="AZ79" s="84"/>
    </row>
    <row r="80" spans="1:52" ht="12.75">
      <c r="A80" s="85"/>
      <c r="B80" s="83"/>
      <c r="AS80" s="72"/>
      <c r="AT80" s="72"/>
      <c r="AU80" s="72"/>
      <c r="AV80" s="72"/>
      <c r="AW80" s="72"/>
      <c r="AX80" s="72"/>
      <c r="AY80" s="72"/>
      <c r="AZ80" s="84"/>
    </row>
    <row r="81" spans="1:52" ht="12.75">
      <c r="A81" s="85"/>
      <c r="B81" s="83"/>
      <c r="AS81" s="72"/>
      <c r="AT81" s="72"/>
      <c r="AU81" s="72"/>
      <c r="AV81" s="72"/>
      <c r="AW81" s="72"/>
      <c r="AX81" s="72"/>
      <c r="AY81" s="72"/>
      <c r="AZ81" s="84"/>
    </row>
    <row r="82" spans="1:52" ht="12.75">
      <c r="A82" s="85"/>
      <c r="B82" s="83"/>
      <c r="AS82" s="72"/>
      <c r="AT82" s="72"/>
      <c r="AU82" s="72"/>
      <c r="AV82" s="72"/>
      <c r="AW82" s="72"/>
      <c r="AX82" s="72"/>
      <c r="AY82" s="72"/>
      <c r="AZ82" s="84"/>
    </row>
    <row r="83" spans="45:52" ht="12.75">
      <c r="AS83" s="72"/>
      <c r="AT83" s="72"/>
      <c r="AU83" s="72"/>
      <c r="AV83" s="72"/>
      <c r="AW83" s="72"/>
      <c r="AX83" s="72"/>
      <c r="AY83" s="72"/>
      <c r="AZ83" s="84"/>
    </row>
    <row r="84" spans="45:52" ht="12.75">
      <c r="AS84" s="72"/>
      <c r="AT84" s="72"/>
      <c r="AU84" s="72"/>
      <c r="AV84" s="72"/>
      <c r="AW84" s="72"/>
      <c r="AX84" s="72"/>
      <c r="AY84" s="72"/>
      <c r="AZ84" s="84"/>
    </row>
    <row r="85" spans="45:52" ht="12.75">
      <c r="AS85" s="72"/>
      <c r="AT85" s="72"/>
      <c r="AU85" s="72"/>
      <c r="AV85" s="72"/>
      <c r="AW85" s="72"/>
      <c r="AX85" s="72"/>
      <c r="AY85" s="72"/>
      <c r="AZ85" s="84"/>
    </row>
    <row r="86" spans="45:52" ht="12.75">
      <c r="AS86" s="72"/>
      <c r="AT86" s="72"/>
      <c r="AU86" s="72"/>
      <c r="AV86" s="72"/>
      <c r="AW86" s="72"/>
      <c r="AX86" s="72"/>
      <c r="AY86" s="72"/>
      <c r="AZ86" s="84"/>
    </row>
    <row r="87" spans="45:51" ht="12.75">
      <c r="AS87" s="72"/>
      <c r="AT87" s="72"/>
      <c r="AU87" s="72"/>
      <c r="AV87" s="72"/>
      <c r="AW87" s="72"/>
      <c r="AX87" s="72"/>
      <c r="AY87" s="72"/>
    </row>
    <row r="88" ht="12.75">
      <c r="AY88" s="72"/>
    </row>
    <row r="89" ht="12.75">
      <c r="AY89" s="72"/>
    </row>
    <row r="90" ht="12.75">
      <c r="AY90" s="72"/>
    </row>
  </sheetData>
  <sheetProtection/>
  <conditionalFormatting sqref="O10">
    <cfRule type="cellIs" priority="12" dxfId="12" operator="greaterThan" stopIfTrue="1">
      <formula>199</formula>
    </cfRule>
  </conditionalFormatting>
  <conditionalFormatting sqref="O4:X49">
    <cfRule type="cellIs" priority="11" dxfId="13" operator="greaterThan" stopIfTrue="1">
      <formula>199</formula>
    </cfRule>
  </conditionalFormatting>
  <conditionalFormatting sqref="Y4:AR49">
    <cfRule type="cellIs" priority="10" dxfId="13" operator="greaterThan" stopIfTrue="1">
      <formula>199</formula>
    </cfRule>
  </conditionalFormatting>
  <conditionalFormatting sqref="AZ4:AZ45 AZ49">
    <cfRule type="cellIs" priority="8" dxfId="13" operator="greaterThan" stopIfTrue="1">
      <formula>199.99</formula>
    </cfRule>
    <cfRule type="cellIs" priority="9" dxfId="13" operator="greaterThan" stopIfTrue="1">
      <formula>"199.99"</formula>
    </cfRule>
  </conditionalFormatting>
  <conditionalFormatting sqref="AZ48">
    <cfRule type="cellIs" priority="6" dxfId="13" operator="greaterThan" stopIfTrue="1">
      <formula>199.99</formula>
    </cfRule>
    <cfRule type="cellIs" priority="7" dxfId="13" operator="greaterThan" stopIfTrue="1">
      <formula>"199.99"</formula>
    </cfRule>
  </conditionalFormatting>
  <conditionalFormatting sqref="AZ47">
    <cfRule type="cellIs" priority="4" dxfId="13" operator="greaterThan" stopIfTrue="1">
      <formula>199.99</formula>
    </cfRule>
    <cfRule type="cellIs" priority="5" dxfId="13" operator="greaterThan" stopIfTrue="1">
      <formula>"199.99"</formula>
    </cfRule>
  </conditionalFormatting>
  <conditionalFormatting sqref="AZ46">
    <cfRule type="cellIs" priority="2" dxfId="13" operator="greaterThan" stopIfTrue="1">
      <formula>199.99</formula>
    </cfRule>
    <cfRule type="cellIs" priority="3" dxfId="13" operator="greaterThan" stopIfTrue="1">
      <formula>"199.99"</formula>
    </cfRule>
  </conditionalFormatting>
  <conditionalFormatting sqref="E4:AR49">
    <cfRule type="cellIs" priority="1" dxfId="12" operator="greaterThan" stopIfTrue="1">
      <formula>199</formula>
    </cfRule>
  </conditionalFormatting>
  <printOptions/>
  <pageMargins left="0.5905511811023623" right="0.35433070866141736" top="1.1811023622047245" bottom="0.1968503937007874" header="0" footer="0"/>
  <pageSetup fitToHeight="1" fitToWidth="1" horizontalDpi="240" verticalDpi="240" orientation="landscape" paperSize="9" r:id="rId1"/>
  <headerFooter alignWithMargins="0">
    <oddHeader>&amp;C&amp;"Arial,Normal"&amp;16
LLIGA CATALANA DE BOWLING 2017-2018
3a DIVISIÓ MASCULINA B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Resultats 2aFEM-A-1aConcentració</dc:title>
  <dc:subject>Resultats BOWLING</dc:subject>
  <dc:creator>Toni Solé i Serra</dc:creator>
  <cp:keywords/>
  <dc:description/>
  <cp:lastModifiedBy>Roser</cp:lastModifiedBy>
  <cp:lastPrinted>2018-05-07T13:25:39Z</cp:lastPrinted>
  <dcterms:created xsi:type="dcterms:W3CDTF">1999-10-03T14:06:37Z</dcterms:created>
  <dcterms:modified xsi:type="dcterms:W3CDTF">2018-05-07T13:28:19Z</dcterms:modified>
  <cp:category/>
  <cp:version/>
  <cp:contentType/>
  <cp:contentStatus/>
</cp:coreProperties>
</file>